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ZiF Otocac\Desktop\"/>
    </mc:Choice>
  </mc:AlternateContent>
  <bookViews>
    <workbookView xWindow="0" yWindow="0" windowWidth="28800" windowHeight="12330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0" l="1"/>
  <c r="H35" i="3"/>
  <c r="G35" i="3"/>
  <c r="G27" i="3" s="1"/>
  <c r="H28" i="3"/>
  <c r="G28" i="3"/>
  <c r="F28" i="3"/>
  <c r="F35" i="3"/>
  <c r="E28" i="3"/>
  <c r="E35" i="3"/>
  <c r="D28" i="3"/>
  <c r="D35" i="3"/>
  <c r="H17" i="3"/>
  <c r="H11" i="3"/>
  <c r="H10" i="3" s="1"/>
  <c r="G17" i="3"/>
  <c r="G11" i="3"/>
  <c r="F11" i="3"/>
  <c r="F17" i="3"/>
  <c r="E19" i="3"/>
  <c r="E11" i="3"/>
  <c r="E17" i="3"/>
  <c r="D11" i="3"/>
  <c r="D17" i="3"/>
  <c r="F16" i="8"/>
  <c r="E16" i="8"/>
  <c r="D16" i="8"/>
  <c r="C16" i="8"/>
  <c r="F11" i="8"/>
  <c r="E11" i="8"/>
  <c r="D11" i="8"/>
  <c r="C11" i="8"/>
  <c r="B11" i="8"/>
  <c r="B16" i="8"/>
  <c r="F19" i="8"/>
  <c r="F18" i="8" s="1"/>
  <c r="E19" i="8"/>
  <c r="E18" i="8" s="1"/>
  <c r="D19" i="8"/>
  <c r="D18" i="8" s="1"/>
  <c r="C19" i="8"/>
  <c r="C18" i="8" s="1"/>
  <c r="B19" i="8"/>
  <c r="B18" i="8" s="1"/>
  <c r="F47" i="7"/>
  <c r="F27" i="3" l="1"/>
  <c r="E10" i="8"/>
  <c r="D10" i="8"/>
  <c r="F10" i="3"/>
  <c r="G10" i="3"/>
  <c r="D10" i="3"/>
  <c r="D27" i="3"/>
  <c r="C10" i="8"/>
  <c r="E10" i="3"/>
  <c r="F10" i="8"/>
  <c r="E27" i="3"/>
  <c r="H27" i="3"/>
  <c r="B10" i="8"/>
  <c r="XFD16" i="8"/>
  <c r="F25" i="8"/>
  <c r="E25" i="8"/>
  <c r="D25" i="8"/>
  <c r="D13" i="5"/>
  <c r="C13" i="5"/>
  <c r="B13" i="5"/>
  <c r="I160" i="7"/>
  <c r="I159" i="7" s="1"/>
  <c r="H160" i="7"/>
  <c r="H159" i="7" s="1"/>
  <c r="G160" i="7"/>
  <c r="G159" i="7" s="1"/>
  <c r="F160" i="7"/>
  <c r="F159" i="7" s="1"/>
  <c r="I110" i="7"/>
  <c r="I109" i="7" s="1"/>
  <c r="H110" i="7"/>
  <c r="H109" i="7" s="1"/>
  <c r="G110" i="7"/>
  <c r="G109" i="7" s="1"/>
  <c r="F110" i="7"/>
  <c r="F109" i="7" s="1"/>
  <c r="I106" i="7"/>
  <c r="I105" i="7" s="1"/>
  <c r="H106" i="7"/>
  <c r="H105" i="7" s="1"/>
  <c r="G106" i="7"/>
  <c r="G105" i="7" s="1"/>
  <c r="F106" i="7"/>
  <c r="F105" i="7" s="1"/>
  <c r="I98" i="7"/>
  <c r="I97" i="7" s="1"/>
  <c r="H98" i="7"/>
  <c r="H97" i="7" s="1"/>
  <c r="G98" i="7"/>
  <c r="G97" i="7" s="1"/>
  <c r="F98" i="7"/>
  <c r="F97" i="7" s="1"/>
  <c r="I93" i="7"/>
  <c r="H93" i="7"/>
  <c r="G93" i="7"/>
  <c r="F93" i="7"/>
  <c r="I75" i="7"/>
  <c r="H75" i="7"/>
  <c r="G75" i="7"/>
  <c r="F75" i="7"/>
  <c r="I90" i="7"/>
  <c r="I89" i="7" s="1"/>
  <c r="H90" i="7"/>
  <c r="H89" i="7" s="1"/>
  <c r="G90" i="7"/>
  <c r="G89" i="7" s="1"/>
  <c r="F90" i="7"/>
  <c r="F89" i="7" s="1"/>
  <c r="I57" i="7"/>
  <c r="H57" i="7"/>
  <c r="G57" i="7"/>
  <c r="I51" i="7"/>
  <c r="H51" i="7"/>
  <c r="G51" i="7"/>
  <c r="I47" i="7"/>
  <c r="H47" i="7"/>
  <c r="G47" i="7"/>
  <c r="F57" i="7"/>
  <c r="F51" i="7"/>
  <c r="I35" i="7"/>
  <c r="I33" i="7"/>
  <c r="I11" i="7"/>
  <c r="H35" i="7"/>
  <c r="H33" i="7"/>
  <c r="H11" i="7"/>
  <c r="G35" i="7"/>
  <c r="G33" i="7"/>
  <c r="G11" i="7"/>
  <c r="F35" i="7"/>
  <c r="F11" i="7"/>
  <c r="F33" i="7"/>
  <c r="E156" i="7"/>
  <c r="E152" i="7"/>
  <c r="E151" i="7" s="1"/>
  <c r="E145" i="7"/>
  <c r="E138" i="7"/>
  <c r="E134" i="7"/>
  <c r="E130" i="7"/>
  <c r="E123" i="7"/>
  <c r="E119" i="7"/>
  <c r="E116" i="7"/>
  <c r="E110" i="7"/>
  <c r="E109" i="7" s="1"/>
  <c r="E106" i="7"/>
  <c r="E105" i="7" s="1"/>
  <c r="E98" i="7"/>
  <c r="E97" i="7" s="1"/>
  <c r="E93" i="7"/>
  <c r="E90" i="7"/>
  <c r="E75" i="7"/>
  <c r="E72" i="7"/>
  <c r="E51" i="7"/>
  <c r="E47" i="7"/>
  <c r="E41" i="7"/>
  <c r="E40" i="7" s="1"/>
  <c r="E39" i="7" s="1"/>
  <c r="E35" i="7"/>
  <c r="E11" i="7"/>
  <c r="E33" i="7"/>
  <c r="F15" i="9"/>
  <c r="F12" i="9" s="1"/>
  <c r="E15" i="9"/>
  <c r="E12" i="9" s="1"/>
  <c r="D15" i="9"/>
  <c r="D12" i="9" s="1"/>
  <c r="C15" i="9"/>
  <c r="C12" i="9" s="1"/>
  <c r="B15" i="9"/>
  <c r="B12" i="9" s="1"/>
  <c r="F9" i="9"/>
  <c r="F8" i="9" s="1"/>
  <c r="E9" i="9"/>
  <c r="E8" i="9" s="1"/>
  <c r="D9" i="9"/>
  <c r="D8" i="9" s="1"/>
  <c r="C9" i="9"/>
  <c r="C8" i="9" s="1"/>
  <c r="B9" i="9"/>
  <c r="B8" i="9" s="1"/>
  <c r="H13" i="6"/>
  <c r="H12" i="6" s="1"/>
  <c r="G13" i="6"/>
  <c r="G12" i="6" s="1"/>
  <c r="H9" i="6"/>
  <c r="H8" i="6" s="1"/>
  <c r="G9" i="6"/>
  <c r="G8" i="6" s="1"/>
  <c r="F13" i="6"/>
  <c r="F12" i="6" s="1"/>
  <c r="F9" i="6"/>
  <c r="F8" i="6" s="1"/>
  <c r="E13" i="6"/>
  <c r="E12" i="6" s="1"/>
  <c r="E9" i="6"/>
  <c r="E8" i="6" s="1"/>
  <c r="D13" i="6"/>
  <c r="D12" i="6" s="1"/>
  <c r="D9" i="6"/>
  <c r="D8" i="6" s="1"/>
  <c r="G45" i="7" l="1"/>
  <c r="E89" i="7"/>
  <c r="F9" i="7"/>
  <c r="I46" i="7"/>
  <c r="I45" i="7" s="1"/>
  <c r="F46" i="7"/>
  <c r="F45" i="7" s="1"/>
  <c r="H46" i="7"/>
  <c r="H45" i="7" s="1"/>
  <c r="G46" i="7"/>
  <c r="I9" i="7"/>
  <c r="G9" i="7"/>
  <c r="H9" i="7"/>
  <c r="E137" i="7"/>
  <c r="E46" i="7"/>
  <c r="E45" i="7" s="1"/>
  <c r="E9" i="7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H14" i="10"/>
  <c r="H22" i="10" l="1"/>
  <c r="H28" i="10" s="1"/>
  <c r="H29" i="10" s="1"/>
  <c r="I29" i="10"/>
  <c r="F29" i="10"/>
  <c r="G29" i="10"/>
  <c r="I22" i="10"/>
  <c r="I28" i="10"/>
  <c r="I9" i="10"/>
  <c r="J28" i="10"/>
  <c r="F22" i="10"/>
  <c r="F28" i="10"/>
  <c r="F9" i="10"/>
  <c r="I14" i="10"/>
  <c r="I13" i="10"/>
  <c r="I12" i="10"/>
  <c r="I11" i="10"/>
  <c r="G22" i="10"/>
  <c r="G28" i="10"/>
  <c r="J29" i="10"/>
  <c r="J22" i="10"/>
  <c r="J9" i="10"/>
  <c r="J13" i="10"/>
  <c r="J12" i="10"/>
  <c r="J11" i="10"/>
  <c r="J14" i="10"/>
  <c r="G14" i="10"/>
  <c r="G13" i="10"/>
  <c r="G12" i="10"/>
  <c r="G11" i="10"/>
  <c r="G9" i="10"/>
  <c r="F11" i="10"/>
  <c r="F14" i="10"/>
  <c r="F13" i="10"/>
  <c r="F12" i="10"/>
</calcChain>
</file>

<file path=xl/sharedStrings.xml><?xml version="1.0" encoding="utf-8"?>
<sst xmlns="http://schemas.openxmlformats.org/spreadsheetml/2006/main" count="401" uniqueCount="216">
  <si>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</si>
  <si>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</si>
  <si>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</si>
  <si>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</si>
  <si>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</si>
  <si>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</si>
  <si>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</si>
  <si>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</si>
  <si>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</si>
  <si>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</si>
  <si>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</si>
  <si>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</si>
  <si>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</si>
  <si>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</si>
  <si>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</si>
  <si>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</si>
  <si>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</si>
  <si>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</si>
  <si>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</si>
  <si>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</si>
  <si>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</si>
  <si>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</si>
  <si>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</si>
  <si>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</si>
  <si>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</si>
  <si>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</si>
  <si>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</si>
  <si>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</si>
  <si>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</si>
  <si>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</si>
  <si>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Naziv izvora financiranja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</si>
  <si>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</si>
  <si>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</si>
  <si>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</si>
  <si>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</si>
  <si>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</si>
  <si>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</si>
  <si>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</si>
  <si>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</si>
  <si>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</si>
  <si>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</si>
  <si>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</si>
  <si>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</si>
  <si>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</si>
  <si>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</si>
  <si>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</si>
  <si>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</si>
  <si>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</si>
  <si>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</si>
  <si>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</si>
  <si>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</si>
  <si>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</si>
  <si>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</si>
  <si>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</si>
  <si>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</si>
  <si>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</si>
  <si>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</si>
  <si>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</si>
  <si>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</si>
  <si>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</si>
  <si>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</si>
  <si>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</si>
  <si>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</si>
  <si>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</si>
  <si>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</si>
  <si>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</si>
  <si>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</si>
  <si>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</si>
  <si>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</si>
  <si>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</si>
  <si>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</si>
  <si>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</si>
  <si>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</si>
  <si>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</si>
  <si>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</si>
  <si>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</si>
  <si>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</si>
  <si>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</si>
  <si>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</si>
  <si>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</si>
  <si>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</si>
  <si>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Naknade građ. i kućanstvima</t>
  </si>
  <si>
    <t>Financijski rashodi</t>
  </si>
  <si>
    <t>Donacije</t>
  </si>
  <si>
    <t>PROGRAM 3050</t>
  </si>
  <si>
    <t>Osnovno školstvo standard</t>
  </si>
  <si>
    <t>Osiguranje uvjeta rada OŠ-  minimalni standard</t>
  </si>
  <si>
    <t>Stručno usavršavanje</t>
  </si>
  <si>
    <t>Materijal i sirovine</t>
  </si>
  <si>
    <t>Energija</t>
  </si>
  <si>
    <t>Mater.za tek. I invest.održavanje</t>
  </si>
  <si>
    <t>Sitan inventar i auto gume</t>
  </si>
  <si>
    <t>Radna odjeća i obuća</t>
  </si>
  <si>
    <t>Uslugr telefona pošte i prijevoza</t>
  </si>
  <si>
    <t>Usluge tek. I invest. Održavanja</t>
  </si>
  <si>
    <t>Usluge promidžbe i informiranja</t>
  </si>
  <si>
    <t>Komunalne usluge</t>
  </si>
  <si>
    <t>Zakupnine i najamnine</t>
  </si>
  <si>
    <t>Zdravstvene i veter. Usluge</t>
  </si>
  <si>
    <t>Intelektualne usluge</t>
  </si>
  <si>
    <t>Računalne usluge</t>
  </si>
  <si>
    <t>Izvor financiranja 12</t>
  </si>
  <si>
    <t>Premije osiguranja</t>
  </si>
  <si>
    <t>Reprezentacija</t>
  </si>
  <si>
    <t>Članarine i norme</t>
  </si>
  <si>
    <t>Pristojbe i naknade</t>
  </si>
  <si>
    <t>Ostali nespom.rashodi</t>
  </si>
  <si>
    <t>Bankarske usluge i usluge pl.prometa</t>
  </si>
  <si>
    <t>Naknade građanima i kućanstvima</t>
  </si>
  <si>
    <t>Nakn.građ.i kućanstvima-prijevoz učenika</t>
  </si>
  <si>
    <t>Aktivnost 030-02-00-3050-01</t>
  </si>
  <si>
    <t>Aktivnost 030-02-00-3050-04</t>
  </si>
  <si>
    <t>Odgojno obrazovno i tehničko osoblje</t>
  </si>
  <si>
    <t>Izvor financiranja 501</t>
  </si>
  <si>
    <t>Plaće za redovan rad</t>
  </si>
  <si>
    <t xml:space="preserve"> Ost. rashodi za zaposlene</t>
  </si>
  <si>
    <t>Doprinos za obvezno ZO</t>
  </si>
  <si>
    <t>Naknade za prijevoz na posao i s posla</t>
  </si>
  <si>
    <t>Zdravstvene usluge</t>
  </si>
  <si>
    <t>Novč.naknada zbog nezapoš.osoba sa   invaliditetom</t>
  </si>
  <si>
    <t>Aktivnost 030-02-00-3060-01</t>
  </si>
  <si>
    <t>Djelatnost osnovnih škola iznad standarda</t>
  </si>
  <si>
    <t>Intelektualne i osobne usluge</t>
  </si>
  <si>
    <t>Izvor financiranja 31</t>
  </si>
  <si>
    <t>Otpl.glavnice zajmofa -fin lizing</t>
  </si>
  <si>
    <t>Kapitalni izdaci iznad standarda</t>
  </si>
  <si>
    <t>Aktivnost 030-02-00-3060-03</t>
  </si>
  <si>
    <t>Projekt besplatne prehrane</t>
  </si>
  <si>
    <t>Aktivnost 030-02-00-3060-04</t>
  </si>
  <si>
    <t>Školska kuhinja</t>
  </si>
  <si>
    <t>Izvor financiranja 412</t>
  </si>
  <si>
    <t>Aktivnost 030-02-00-3070-04</t>
  </si>
  <si>
    <t>Pilot projekt E-škole</t>
  </si>
  <si>
    <t>Izvor financiranja 11</t>
  </si>
  <si>
    <t>Aktivnost 030-02-00-3070-05</t>
  </si>
  <si>
    <t>Shema školskog voća i mlijeka</t>
  </si>
  <si>
    <t>Izvor financiranja 54</t>
  </si>
  <si>
    <t>Aktivnost 030-02-00-3070-18</t>
  </si>
  <si>
    <t>Obrazovanje jednakih mogućnosti IV- pomoćnici u nastavi</t>
  </si>
  <si>
    <t>Ostali rashodi za zaposlene</t>
  </si>
  <si>
    <t>Službena putovanja</t>
  </si>
  <si>
    <t>Naknade za prijevoz na posao i sposla</t>
  </si>
  <si>
    <t>PROGRAM K-3050-02</t>
  </si>
  <si>
    <t>Kapitalni izdaci iz decentralizacije</t>
  </si>
  <si>
    <t>Kapitalni projekt K-3050-02                Izvor financiranja   12</t>
  </si>
  <si>
    <t>Ostali građevinski objekti</t>
  </si>
  <si>
    <t>Naknade za prijevoz,rad na terenu i odvojeni život</t>
  </si>
  <si>
    <t>Stručno osposobljavanje zaposlenih</t>
  </si>
  <si>
    <t>Usluge telefona,pošte i prijevoza</t>
  </si>
  <si>
    <t>Ostale usluge</t>
  </si>
  <si>
    <t>Zdravstvene i veterinarske usluge</t>
  </si>
  <si>
    <t>Aktivnost  030-02-00-3060-02</t>
  </si>
  <si>
    <t>Knjige</t>
  </si>
  <si>
    <t>Aktivnost 030-02-003060-05</t>
  </si>
  <si>
    <t>Produženi boravak - pomoći Grad Otočac</t>
  </si>
  <si>
    <t>Doprinos za osnovno ZO</t>
  </si>
  <si>
    <t>Aktivnost 030-02-00-3070-07</t>
  </si>
  <si>
    <t>Školski zalogajčić/obrok za sve</t>
  </si>
  <si>
    <t>Projekt Obrok za sve</t>
  </si>
  <si>
    <t>Uređaji, strojevi i oprema</t>
  </si>
  <si>
    <t>Projekt Obrok za sve 2</t>
  </si>
  <si>
    <t>Aktivnost 030-02-00-3070-11</t>
  </si>
  <si>
    <t>Obrazovanje jednakih mogućnosti II</t>
  </si>
  <si>
    <t>Doprinos za osbnovno ZO</t>
  </si>
  <si>
    <t>Izvor financiranja 13</t>
  </si>
  <si>
    <t>Obrazovanje jednakih mogućnosti III</t>
  </si>
  <si>
    <t>Aktivnost 030-02-00-3070-12</t>
  </si>
  <si>
    <t xml:space="preserve">Naknada za prijevoz, rad naterenu </t>
  </si>
  <si>
    <t>Naknada za prijevoz, rad na terenu i od.život</t>
  </si>
  <si>
    <t>Aktivnost 030-02-00-3070-13</t>
  </si>
  <si>
    <t>Projekt Obrok za sve 3</t>
  </si>
  <si>
    <t>Izvor financiranja54</t>
  </si>
  <si>
    <t>Mater. I dijelovi za tek i inv održavanje</t>
  </si>
  <si>
    <t>Bankarske usluge i usluge platnog prom</t>
  </si>
  <si>
    <t>Pomoć korisnici</t>
  </si>
  <si>
    <t>Vlastiti prihodi -korisnici</t>
  </si>
  <si>
    <t>Pomoć -korisnici</t>
  </si>
  <si>
    <t>Fond poravnanja i dod.udio u porez na dohodak</t>
  </si>
  <si>
    <t>Opći prihodi i primici</t>
  </si>
  <si>
    <t>Pomoći iz inozemstva</t>
  </si>
  <si>
    <t>Predfinanciranje</t>
  </si>
  <si>
    <t>Prihodi za posebne namjene-OŠ i SŠ</t>
  </si>
  <si>
    <t>Usluge tek i inv. Održ</t>
  </si>
  <si>
    <t>Tekuće donacije - korisnici</t>
  </si>
  <si>
    <t>Izvor financiranja 61</t>
  </si>
  <si>
    <t>Usluge tek i inv. Održavanja</t>
  </si>
  <si>
    <t>Tekuće donacije u novcu</t>
  </si>
  <si>
    <t>Vlastiti prihodi - korisnici</t>
  </si>
  <si>
    <t>Uredski materijal i ost. Mater. Rashodi</t>
  </si>
  <si>
    <t>Udžbenici i lektira</t>
  </si>
  <si>
    <t>Ost. Nesp. Rashodi</t>
  </si>
  <si>
    <t>Uredski namještaj i oprema</t>
  </si>
  <si>
    <t>PRORAČUN UKUPNO</t>
  </si>
  <si>
    <t>13 Predfinanciranje</t>
  </si>
  <si>
    <t>54 Pomoći iz inozemstva</t>
  </si>
  <si>
    <t>61 Donacije</t>
  </si>
  <si>
    <t>RAVNATELJICA</t>
  </si>
  <si>
    <t xml:space="preserve">12 Fond poravnanja i dodatn </t>
  </si>
  <si>
    <t>412  Prih. za pos. namjene</t>
  </si>
  <si>
    <t>50 Pomoć korisnici</t>
  </si>
  <si>
    <t>17 Višak-fond poravnanja</t>
  </si>
  <si>
    <t xml:space="preserve">  53 Ostale pomoći</t>
  </si>
  <si>
    <t>Višak -fond poravnanja</t>
  </si>
  <si>
    <t>KLASA: 400-02/23-01/02</t>
  </si>
  <si>
    <t>,</t>
  </si>
  <si>
    <t>&lt;Y&lt;</t>
  </si>
  <si>
    <t>JASMINKA DEVČIĆ, prof.</t>
  </si>
  <si>
    <t>RAVNATELJICA:</t>
  </si>
  <si>
    <t xml:space="preserve">           Jasminka Devčić, prof. </t>
  </si>
  <si>
    <t xml:space="preserve"> FINANCIJSKI PLAN PRORAČUNSKOG KORISNIKA JEDINICE LOKALNE I PODRUČNE (REGIONALNE) SAMOUPRAVE 
ZA 2024. I PROJEKCIJA ZA 2025. I 2026. GODINU</t>
  </si>
  <si>
    <t>FINANCIJSKI PLAN PRORAČUNSKOG KORISNIKA JEDINICE LOKALNE I PODRUČNE (REGIONALNE) SAMOUPRAVE 
ZA 2024. I PROJEKCIJA ZA 2025. I 2026. GODINU</t>
  </si>
  <si>
    <t>URBROJ: 2125-21-01-23-05</t>
  </si>
  <si>
    <t>U Otočcu,    27. 12.2023.</t>
  </si>
  <si>
    <t>U Otočcu,    27.12.2023.</t>
  </si>
  <si>
    <t>U Otočcu,  27. 12.2023.</t>
  </si>
  <si>
    <t>U Otočcu,   27. 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</si>
</sst>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1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Font="1" applyFill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right"/>
    </xf>
    <xf numFmtId="4" fontId="0" fillId="0" borderId="0" xfId="0" applyNumberFormat="1"/>
    <xf numFmtId="4" fontId="7" fillId="4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vertical="center" wrapText="1"/>
    </xf>
    <xf numFmtId="4" fontId="4" fillId="2" borderId="3" xfId="0" applyNumberFormat="1" applyFont="1" applyFill="1" applyBorder="1" applyAlignment="1">
      <alignment horizontal="right" wrapText="1"/>
    </xf>
    <xf numFmtId="4" fontId="7" fillId="2" borderId="4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0" fontId="2" fillId="0" borderId="0" xfId="0" applyFont="1"/>
    <xf numFmtId="4" fontId="7" fillId="0" borderId="4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left" vertical="center" wrapText="1"/>
    </xf>
    <xf numFmtId="3" fontId="7" fillId="2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top" wrapText="1" indent="1"/>
    </xf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22" fillId="0" borderId="2" xfId="0" applyFont="1" applyBorder="1"/>
    <xf numFmtId="0" fontId="22" fillId="0" borderId="4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 wrapText="1"/>
    </xf>
    <xf numFmtId="3" fontId="7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 wrapText="1"/>
    </xf>
    <xf numFmtId="4" fontId="0" fillId="0" borderId="3" xfId="0" applyNumberFormat="1" applyBorder="1"/>
    <xf numFmtId="4" fontId="4" fillId="2" borderId="3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right" wrapText="1"/>
    </xf>
    <xf numFmtId="4" fontId="2" fillId="0" borderId="3" xfId="0" applyNumberFormat="1" applyFont="1" applyBorder="1"/>
    <xf numFmtId="4" fontId="4" fillId="2" borderId="3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top" wrapText="1"/>
    </xf>
    <xf numFmtId="4" fontId="23" fillId="0" borderId="3" xfId="0" applyNumberFormat="1" applyFont="1" applyBorder="1"/>
    <xf numFmtId="4" fontId="24" fillId="0" borderId="3" xfId="0" applyNumberFormat="1" applyFont="1" applyBorder="1"/>
    <xf numFmtId="0" fontId="25" fillId="0" borderId="0" xfId="0" applyFont="1"/>
    <xf numFmtId="4" fontId="7" fillId="0" borderId="3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4" fontId="7" fillId="2" borderId="0" xfId="0" applyNumberFormat="1" applyFont="1" applyFill="1" applyAlignment="1">
      <alignment horizontal="right"/>
    </xf>
    <xf numFmtId="0" fontId="0" fillId="0" borderId="3" xfId="0" applyBorder="1"/>
    <xf numFmtId="4" fontId="7" fillId="0" borderId="0" xfId="0" applyNumberFormat="1" applyFont="1" applyAlignment="1">
      <alignment horizontal="center" vertical="center" wrapText="1"/>
    </xf>
    <xf numFmtId="4" fontId="0" fillId="0" borderId="4" xfId="0" applyNumberFormat="1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5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center" vertical="center" wrapText="1"/>
    </xf>
    <xf numFmtId="4" fontId="7" fillId="0" borderId="3" xfId="0" applyNumberFormat="1" applyFont="1" applyBorder="1" applyAlignment="1">
      <alignment horizontal="right"/>
    </xf>
    <xf numFmtId="4" fontId="12" fillId="0" borderId="0" xfId="0" applyNumberFormat="1" applyFont="1" applyAlignment="1">
      <alignment wrapText="1"/>
    </xf>
    <xf numFmtId="4" fontId="10" fillId="4" borderId="1" xfId="0" quotePrefix="1" applyNumberFormat="1" applyFont="1" applyFill="1" applyBorder="1" applyAlignment="1">
      <alignment horizontal="right"/>
    </xf>
    <xf numFmtId="4" fontId="10" fillId="3" borderId="1" xfId="0" quotePrefix="1" applyNumberFormat="1" applyFont="1" applyFill="1" applyBorder="1" applyAlignment="1">
      <alignment horizontal="right"/>
    </xf>
    <xf numFmtId="4" fontId="18" fillId="0" borderId="0" xfId="0" applyNumberFormat="1" applyFont="1" applyAlignment="1">
      <alignment wrapText="1"/>
    </xf>
    <xf numFmtId="4" fontId="20" fillId="0" borderId="0" xfId="0" applyNumberFormat="1" applyFont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7" fillId="3" borderId="1" xfId="0" quotePrefix="1" applyNumberFormat="1" applyFont="1" applyFill="1" applyBorder="1" applyAlignment="1">
      <alignment horizontal="right"/>
    </xf>
    <xf numFmtId="4" fontId="4" fillId="0" borderId="0" xfId="0" applyNumberFormat="1" applyFont="1"/>
    <xf numFmtId="4" fontId="8" fillId="0" borderId="0" xfId="0" applyNumberFormat="1" applyFont="1"/>
    <xf numFmtId="4" fontId="16" fillId="0" borderId="5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wrapText="1"/>
    </xf>
    <xf numFmtId="4" fontId="10" fillId="4" borderId="3" xfId="0" applyNumberFormat="1" applyFont="1" applyFill="1" applyBorder="1" applyAlignment="1">
      <alignment horizontal="right" wrapText="1"/>
    </xf>
    <xf numFmtId="4" fontId="10" fillId="3" borderId="3" xfId="0" quotePrefix="1" applyNumberFormat="1" applyFont="1" applyFill="1" applyBorder="1" applyAlignment="1">
      <alignment horizontal="right"/>
    </xf>
    <xf numFmtId="4" fontId="7" fillId="3" borderId="3" xfId="0" quotePrefix="1" applyNumberFormat="1" applyFont="1" applyFill="1" applyBorder="1" applyAlignment="1">
      <alignment horizontal="right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topLeftCell="A25" workbookViewId="0">
      <selection activeCell="G54" sqref="G54"/>
    </sheetView>
  </sheetViews>
  <sheetFormatPr defaultRowHeight="15" x14ac:dyDescent="0.25"/>
  <cols>
    <col min="5" max="5" width="25.28515625" customWidth="1"/>
    <col min="6" max="7" width="25.28515625" style="53" customWidth="1"/>
    <col min="8" max="8" width="28.5703125" style="53" customWidth="1"/>
    <col min="9" max="10" width="25.28515625" style="53" customWidth="1"/>
  </cols>
  <sheetData>
    <row r="1" spans="1:10" ht="42" customHeight="1" x14ac:dyDescent="0.25">
      <c r="A1" s="126" t="s">
        <v>210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8" x14ac:dyDescent="0.25">
      <c r="A2" s="3"/>
      <c r="B2" s="3"/>
      <c r="C2" s="3"/>
      <c r="D2" s="3"/>
      <c r="E2" s="3"/>
      <c r="F2" s="50"/>
      <c r="G2" s="50"/>
      <c r="H2" s="50"/>
      <c r="I2" s="50"/>
      <c r="J2" s="50"/>
    </row>
    <row r="3" spans="1:10" ht="15.75" x14ac:dyDescent="0.25">
      <c r="A3" s="126" t="s">
        <v>24</v>
      </c>
      <c r="B3" s="126"/>
      <c r="C3" s="126"/>
      <c r="D3" s="126"/>
      <c r="E3" s="126"/>
      <c r="F3" s="126"/>
      <c r="G3" s="126"/>
      <c r="H3" s="126"/>
      <c r="I3" s="127"/>
      <c r="J3" s="127"/>
    </row>
    <row r="4" spans="1:10" ht="18" x14ac:dyDescent="0.25">
      <c r="A4" s="3"/>
      <c r="B4" s="3"/>
      <c r="C4" s="3"/>
      <c r="D4" s="3"/>
      <c r="E4" s="3"/>
      <c r="F4" s="50"/>
      <c r="G4" s="50"/>
      <c r="H4" s="50"/>
      <c r="I4" s="56"/>
      <c r="J4" s="56"/>
    </row>
    <row r="5" spans="1:10" ht="15.75" x14ac:dyDescent="0.25">
      <c r="A5" s="126" t="s">
        <v>31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18" x14ac:dyDescent="0.25">
      <c r="A6" s="1"/>
      <c r="B6" s="2"/>
      <c r="C6" s="2"/>
      <c r="D6" s="2"/>
      <c r="E6" s="5"/>
      <c r="F6" s="105"/>
      <c r="G6" s="105"/>
      <c r="H6" s="105"/>
      <c r="I6" s="105"/>
      <c r="J6" s="119" t="s">
        <v>42</v>
      </c>
    </row>
    <row r="7" spans="1:10" ht="25.5" x14ac:dyDescent="0.25">
      <c r="A7" s="22"/>
      <c r="B7" s="23"/>
      <c r="C7" s="23"/>
      <c r="D7" s="24"/>
      <c r="E7" s="25"/>
      <c r="F7" s="106" t="s">
        <v>43</v>
      </c>
      <c r="G7" s="106" t="s">
        <v>41</v>
      </c>
      <c r="H7" s="106" t="s">
        <v>51</v>
      </c>
      <c r="I7" s="106" t="s">
        <v>52</v>
      </c>
      <c r="J7" s="106" t="s">
        <v>53</v>
      </c>
    </row>
    <row r="8" spans="1:10" x14ac:dyDescent="0.25">
      <c r="A8" s="129" t="s">
        <v>0</v>
      </c>
      <c r="B8" s="130"/>
      <c r="C8" s="130"/>
      <c r="D8" s="130"/>
      <c r="E8" s="131"/>
      <c r="F8" s="107">
        <v>2650884.73</v>
      </c>
      <c r="G8" s="107">
        <v>2974357.42</v>
      </c>
      <c r="H8" s="107">
        <f>SUM(H9:H10)</f>
        <v>2858626.81</v>
      </c>
      <c r="I8" s="107">
        <v>2858626.81</v>
      </c>
      <c r="J8" s="107">
        <v>2858626.81</v>
      </c>
    </row>
    <row r="9" spans="1:10" x14ac:dyDescent="0.25">
      <c r="A9" s="132" t="s">
        <v>45</v>
      </c>
      <c r="B9" s="133"/>
      <c r="C9" s="133"/>
      <c r="D9" s="133"/>
      <c r="E9" s="125"/>
      <c r="F9" s="58">
        <f ca="1">SUM(F10:F14)</f>
        <v>2649621.83</v>
      </c>
      <c r="G9" s="59">
        <f ca="1">SUM(G10:G14)</f>
        <v>2836806.71</v>
      </c>
      <c r="H9" s="59">
        <v>2857876.81</v>
      </c>
      <c r="I9" s="59">
        <f ca="1">SUM(I10:I14)</f>
        <v>2857876.81</v>
      </c>
      <c r="J9" s="59">
        <f ca="1">SUM(J10:J14)</f>
        <v>2857876.81</v>
      </c>
    </row>
    <row r="10" spans="1:10" x14ac:dyDescent="0.25">
      <c r="A10" s="124" t="s">
        <v>46</v>
      </c>
      <c r="B10" s="125"/>
      <c r="C10" s="125"/>
      <c r="D10" s="125"/>
      <c r="E10" s="125"/>
      <c r="F10" s="58">
        <v>1262.9000000000001</v>
      </c>
      <c r="G10" s="59">
        <v>42900</v>
      </c>
      <c r="H10" s="59">
        <v>750</v>
      </c>
      <c r="I10" s="59">
        <v>750</v>
      </c>
      <c r="J10" s="59">
        <v>750</v>
      </c>
    </row>
    <row r="11" spans="1:10" x14ac:dyDescent="0.25">
      <c r="A11" s="26" t="s">
        <v>1</v>
      </c>
      <c r="B11" s="34"/>
      <c r="C11" s="34"/>
      <c r="D11" s="34"/>
      <c r="E11" s="34"/>
      <c r="F11" s="61">
        <f ca="1">SUM(F12+F19)</f>
        <v>2650884.7299999995</v>
      </c>
      <c r="G11" s="62">
        <f ca="1">SUM(G12+G19)</f>
        <v>2974357.4200000004</v>
      </c>
      <c r="H11" s="62">
        <v>2858626.81</v>
      </c>
      <c r="I11" s="62">
        <f t="shared" ref="I11:J11" ca="1" si="0">SUM(I12+I19)</f>
        <v>2858626.81</v>
      </c>
      <c r="J11" s="62">
        <f t="shared" ca="1" si="0"/>
        <v>2858626.81</v>
      </c>
    </row>
    <row r="12" spans="1:10" x14ac:dyDescent="0.25">
      <c r="A12" s="134" t="s">
        <v>47</v>
      </c>
      <c r="B12" s="133"/>
      <c r="C12" s="133"/>
      <c r="D12" s="133"/>
      <c r="E12" s="133"/>
      <c r="F12" s="58">
        <f ca="1">SUM(F13:F17)</f>
        <v>2608524.3899999997</v>
      </c>
      <c r="G12" s="59">
        <f ca="1">SUM(G13:G16)</f>
        <v>2731962.4600000004</v>
      </c>
      <c r="H12" s="59">
        <v>2815498.39</v>
      </c>
      <c r="I12" s="59">
        <f t="shared" ref="I12:J12" ca="1" si="1">SUM(I13:I18)</f>
        <v>2815498.39</v>
      </c>
      <c r="J12" s="59">
        <f t="shared" ca="1" si="1"/>
        <v>2815498.39</v>
      </c>
    </row>
    <row r="13" spans="1:10" x14ac:dyDescent="0.25">
      <c r="A13" s="124" t="s">
        <v>48</v>
      </c>
      <c r="B13" s="125"/>
      <c r="C13" s="125"/>
      <c r="D13" s="125"/>
      <c r="E13" s="125"/>
      <c r="F13" s="58">
        <f ca="1">SUM(F14)</f>
        <v>42360.34</v>
      </c>
      <c r="G13" s="59">
        <f ca="1">SUM(G14)</f>
        <v>242394.96</v>
      </c>
      <c r="H13" s="59">
        <v>43128.42</v>
      </c>
      <c r="I13" s="59">
        <f t="shared" ref="I13:J13" ca="1" si="2">SUM(I14)</f>
        <v>43128.42</v>
      </c>
      <c r="J13" s="59">
        <f t="shared" ca="1" si="2"/>
        <v>43128.42</v>
      </c>
    </row>
    <row r="14" spans="1:10" x14ac:dyDescent="0.25">
      <c r="A14" s="135" t="s">
        <v>73</v>
      </c>
      <c r="B14" s="130"/>
      <c r="C14" s="130"/>
      <c r="D14" s="130"/>
      <c r="E14" s="130"/>
      <c r="F14" s="107">
        <f ca="1">F8-F11</f>
        <v>0</v>
      </c>
      <c r="G14" s="107">
        <f t="shared" ref="G14:J14" ca="1" si="3">G8-G11</f>
        <v>0</v>
      </c>
      <c r="H14" s="107">
        <f t="shared" si="3"/>
        <v>0</v>
      </c>
      <c r="I14" s="107">
        <f t="shared" ca="1" si="3"/>
        <v>0</v>
      </c>
      <c r="J14" s="107">
        <f t="shared" ca="1" si="3"/>
        <v>0</v>
      </c>
    </row>
    <row r="15" spans="1:10" ht="18" x14ac:dyDescent="0.25">
      <c r="A15" s="3"/>
      <c r="B15" s="16"/>
      <c r="C15" s="16"/>
      <c r="D15" s="16"/>
      <c r="E15" s="16"/>
      <c r="F15" s="108"/>
      <c r="G15" s="108"/>
      <c r="H15" s="117"/>
      <c r="I15" s="117"/>
      <c r="J15" s="117"/>
    </row>
    <row r="16" spans="1:10" ht="15.75" x14ac:dyDescent="0.25">
      <c r="A16" s="126" t="s">
        <v>32</v>
      </c>
      <c r="B16" s="128"/>
      <c r="C16" s="128"/>
      <c r="D16" s="128"/>
      <c r="E16" s="128"/>
      <c r="F16" s="128"/>
      <c r="G16" s="128"/>
      <c r="H16" s="128"/>
      <c r="I16" s="128"/>
      <c r="J16" s="128"/>
    </row>
    <row r="17" spans="1:10" ht="18" x14ac:dyDescent="0.25">
      <c r="A17" s="3"/>
      <c r="B17" s="16"/>
      <c r="C17" s="16"/>
      <c r="D17" s="16"/>
      <c r="E17" s="16"/>
      <c r="F17" s="108"/>
      <c r="G17" s="108"/>
      <c r="H17" s="117"/>
      <c r="I17" s="117"/>
      <c r="J17" s="117"/>
    </row>
    <row r="18" spans="1:10" ht="25.5" x14ac:dyDescent="0.25">
      <c r="A18" s="22"/>
      <c r="B18" s="23"/>
      <c r="C18" s="23"/>
      <c r="D18" s="24"/>
      <c r="E18" s="25"/>
      <c r="F18" s="106" t="s">
        <v>43</v>
      </c>
      <c r="G18" s="106" t="s">
        <v>41</v>
      </c>
      <c r="H18" s="106" t="s">
        <v>51</v>
      </c>
      <c r="I18" s="106" t="s">
        <v>52</v>
      </c>
      <c r="J18" s="106" t="s">
        <v>53</v>
      </c>
    </row>
    <row r="19" spans="1:10" x14ac:dyDescent="0.25">
      <c r="A19" s="124" t="s">
        <v>49</v>
      </c>
      <c r="B19" s="125"/>
      <c r="C19" s="125"/>
      <c r="D19" s="125"/>
      <c r="E19" s="125"/>
      <c r="F19" s="109">
        <v>1989.95</v>
      </c>
      <c r="G19" s="109">
        <v>1989.88</v>
      </c>
      <c r="H19" s="109">
        <v>1989.88</v>
      </c>
      <c r="I19" s="109">
        <v>1989.88</v>
      </c>
      <c r="J19" s="120">
        <v>1989.88</v>
      </c>
    </row>
    <row r="20" spans="1:10" x14ac:dyDescent="0.25">
      <c r="A20" s="124" t="s">
        <v>50</v>
      </c>
      <c r="B20" s="125"/>
      <c r="C20" s="125"/>
      <c r="D20" s="125"/>
      <c r="E20" s="125"/>
      <c r="F20" s="109">
        <v>1989.95</v>
      </c>
      <c r="G20" s="109">
        <v>1989.88</v>
      </c>
      <c r="H20" s="109">
        <v>1989.88</v>
      </c>
      <c r="I20" s="109">
        <v>1989.88</v>
      </c>
      <c r="J20" s="120">
        <v>1989.88</v>
      </c>
    </row>
    <row r="21" spans="1:10" x14ac:dyDescent="0.25">
      <c r="A21" s="135" t="s">
        <v>2</v>
      </c>
      <c r="B21" s="130"/>
      <c r="C21" s="130"/>
      <c r="D21" s="130"/>
      <c r="E21" s="130"/>
      <c r="F21" s="107">
        <f>F19-F20</f>
        <v>0</v>
      </c>
      <c r="G21" s="107">
        <f t="shared" ref="G21:J21" si="4">G19-G20</f>
        <v>0</v>
      </c>
      <c r="H21" s="107">
        <f t="shared" si="4"/>
        <v>0</v>
      </c>
      <c r="I21" s="107">
        <f t="shared" si="4"/>
        <v>0</v>
      </c>
      <c r="J21" s="107">
        <f t="shared" si="4"/>
        <v>0</v>
      </c>
    </row>
    <row r="22" spans="1:10" x14ac:dyDescent="0.25">
      <c r="A22" s="135" t="s">
        <v>74</v>
      </c>
      <c r="B22" s="130"/>
      <c r="C22" s="130"/>
      <c r="D22" s="130"/>
      <c r="E22" s="130"/>
      <c r="F22" s="107">
        <f ca="1">F14+F21</f>
        <v>0</v>
      </c>
      <c r="G22" s="107">
        <f t="shared" ref="G22:J22" ca="1" si="5">G14+G21</f>
        <v>0</v>
      </c>
      <c r="H22" s="107">
        <f t="shared" si="5"/>
        <v>0</v>
      </c>
      <c r="I22" s="107">
        <f t="shared" ca="1" si="5"/>
        <v>0</v>
      </c>
      <c r="J22" s="107">
        <f t="shared" ca="1" si="5"/>
        <v>0</v>
      </c>
    </row>
    <row r="23" spans="1:10" ht="18" x14ac:dyDescent="0.25">
      <c r="A23" s="15"/>
      <c r="B23" s="16"/>
      <c r="C23" s="16"/>
      <c r="D23" s="16"/>
      <c r="E23" s="16"/>
      <c r="F23" s="108"/>
      <c r="G23" s="108"/>
      <c r="H23" s="117"/>
      <c r="I23" s="117"/>
      <c r="J23" s="117"/>
    </row>
    <row r="24" spans="1:10" ht="15.75" x14ac:dyDescent="0.25">
      <c r="A24" s="126" t="s">
        <v>75</v>
      </c>
      <c r="B24" s="128"/>
      <c r="C24" s="128"/>
      <c r="D24" s="128"/>
      <c r="E24" s="128"/>
      <c r="F24" s="128"/>
      <c r="G24" s="128"/>
      <c r="H24" s="128"/>
      <c r="I24" s="128"/>
      <c r="J24" s="128"/>
    </row>
    <row r="25" spans="1:10" ht="15.75" x14ac:dyDescent="0.25">
      <c r="A25" s="32"/>
      <c r="B25" s="33"/>
      <c r="C25" s="33"/>
      <c r="D25" s="33"/>
      <c r="E25" s="33"/>
      <c r="F25" s="110"/>
      <c r="G25" s="110"/>
      <c r="H25" s="110"/>
      <c r="I25" s="110"/>
      <c r="J25" s="110"/>
    </row>
    <row r="26" spans="1:10" ht="25.5" x14ac:dyDescent="0.25">
      <c r="A26" s="22"/>
      <c r="B26" s="23"/>
      <c r="C26" s="23"/>
      <c r="D26" s="24"/>
      <c r="E26" s="25"/>
      <c r="F26" s="106" t="s">
        <v>43</v>
      </c>
      <c r="G26" s="106" t="s">
        <v>41</v>
      </c>
      <c r="H26" s="106" t="s">
        <v>51</v>
      </c>
      <c r="I26" s="106" t="s">
        <v>52</v>
      </c>
      <c r="J26" s="106" t="s">
        <v>53</v>
      </c>
    </row>
    <row r="27" spans="1:10" ht="15" customHeight="1" x14ac:dyDescent="0.25">
      <c r="A27" s="138" t="s">
        <v>76</v>
      </c>
      <c r="B27" s="139"/>
      <c r="C27" s="139"/>
      <c r="D27" s="139"/>
      <c r="E27" s="140"/>
      <c r="F27" s="111">
        <v>0</v>
      </c>
      <c r="G27" s="111">
        <v>0</v>
      </c>
      <c r="H27" s="111">
        <v>0</v>
      </c>
      <c r="I27" s="111">
        <v>0</v>
      </c>
      <c r="J27" s="121">
        <v>0</v>
      </c>
    </row>
    <row r="28" spans="1:10" ht="15" customHeight="1" x14ac:dyDescent="0.25">
      <c r="A28" s="135" t="s">
        <v>77</v>
      </c>
      <c r="B28" s="130"/>
      <c r="C28" s="130"/>
      <c r="D28" s="130"/>
      <c r="E28" s="130"/>
      <c r="F28" s="112">
        <f ca="1">F22+F27</f>
        <v>0</v>
      </c>
      <c r="G28" s="112">
        <f t="shared" ref="G28:J28" ca="1" si="6">G22+G27</f>
        <v>0</v>
      </c>
      <c r="H28" s="112">
        <f t="shared" si="6"/>
        <v>0</v>
      </c>
      <c r="I28" s="112">
        <f t="shared" ca="1" si="6"/>
        <v>0</v>
      </c>
      <c r="J28" s="122">
        <f t="shared" ca="1" si="6"/>
        <v>0</v>
      </c>
    </row>
    <row r="29" spans="1:10" ht="45.2" customHeight="1" x14ac:dyDescent="0.25">
      <c r="A29" s="129" t="s">
        <v>78</v>
      </c>
      <c r="B29" s="141"/>
      <c r="C29" s="141"/>
      <c r="D29" s="141"/>
      <c r="E29" s="142"/>
      <c r="F29" s="112">
        <f ca="1">F14+F21+F27-F28</f>
        <v>0</v>
      </c>
      <c r="G29" s="112">
        <f t="shared" ref="G29:J29" ca="1" si="7">G14+G21+G27-G28</f>
        <v>0</v>
      </c>
      <c r="H29" s="112">
        <f t="shared" si="7"/>
        <v>0</v>
      </c>
      <c r="I29" s="112">
        <f t="shared" ca="1" si="7"/>
        <v>0</v>
      </c>
      <c r="J29" s="122">
        <f t="shared" ca="1" si="7"/>
        <v>0</v>
      </c>
    </row>
    <row r="30" spans="1:10" ht="15.75" x14ac:dyDescent="0.25">
      <c r="A30" s="35"/>
      <c r="B30" s="36"/>
      <c r="C30" s="36"/>
      <c r="D30" s="36"/>
      <c r="E30" s="36"/>
      <c r="F30" s="113"/>
      <c r="G30" s="113"/>
      <c r="H30" s="113"/>
      <c r="I30" s="113"/>
      <c r="J30" s="113"/>
    </row>
    <row r="31" spans="1:10" ht="15.75" x14ac:dyDescent="0.25">
      <c r="A31" s="143" t="s">
        <v>72</v>
      </c>
      <c r="B31" s="143"/>
      <c r="C31" s="143"/>
      <c r="D31" s="143"/>
      <c r="E31" s="143"/>
      <c r="F31" s="143"/>
      <c r="G31" s="143"/>
      <c r="H31" s="143"/>
      <c r="I31" s="143"/>
      <c r="J31" s="143"/>
    </row>
    <row r="32" spans="1:10" ht="18" x14ac:dyDescent="0.25">
      <c r="A32" s="37"/>
      <c r="B32" s="38"/>
      <c r="C32" s="38"/>
      <c r="D32" s="38"/>
      <c r="E32" s="38"/>
      <c r="F32" s="114"/>
      <c r="G32" s="114"/>
      <c r="H32" s="118"/>
      <c r="I32" s="118"/>
      <c r="J32" s="118"/>
    </row>
    <row r="33" spans="1:10" ht="25.5" x14ac:dyDescent="0.25">
      <c r="A33" s="39"/>
      <c r="B33" s="40"/>
      <c r="C33" s="40"/>
      <c r="D33" s="41"/>
      <c r="E33" s="42"/>
      <c r="F33" s="115" t="s">
        <v>43</v>
      </c>
      <c r="G33" s="115" t="s">
        <v>41</v>
      </c>
      <c r="H33" s="115" t="s">
        <v>51</v>
      </c>
      <c r="I33" s="115" t="s">
        <v>52</v>
      </c>
      <c r="J33" s="115" t="s">
        <v>53</v>
      </c>
    </row>
    <row r="34" spans="1:10" x14ac:dyDescent="0.25">
      <c r="A34" s="138" t="s">
        <v>76</v>
      </c>
      <c r="B34" s="139"/>
      <c r="C34" s="139"/>
      <c r="D34" s="139"/>
      <c r="E34" s="140"/>
      <c r="F34" s="111">
        <v>0</v>
      </c>
      <c r="G34" s="111">
        <f>F37</f>
        <v>0</v>
      </c>
      <c r="H34" s="111">
        <f>G37</f>
        <v>0</v>
      </c>
      <c r="I34" s="111">
        <f>H37</f>
        <v>0</v>
      </c>
      <c r="J34" s="121">
        <f>I37</f>
        <v>0</v>
      </c>
    </row>
    <row r="35" spans="1:10" ht="28.5" customHeight="1" x14ac:dyDescent="0.25">
      <c r="A35" s="138" t="s">
        <v>79</v>
      </c>
      <c r="B35" s="139"/>
      <c r="C35" s="139"/>
      <c r="D35" s="139"/>
      <c r="E35" s="140"/>
      <c r="F35" s="111">
        <v>0</v>
      </c>
      <c r="G35" s="111">
        <v>0</v>
      </c>
      <c r="H35" s="111">
        <v>0</v>
      </c>
      <c r="I35" s="111">
        <v>0</v>
      </c>
      <c r="J35" s="121">
        <v>0</v>
      </c>
    </row>
    <row r="36" spans="1:10" x14ac:dyDescent="0.25">
      <c r="A36" s="138" t="s">
        <v>80</v>
      </c>
      <c r="B36" s="144"/>
      <c r="C36" s="144"/>
      <c r="D36" s="144"/>
      <c r="E36" s="145"/>
      <c r="F36" s="111">
        <v>0</v>
      </c>
      <c r="G36" s="111">
        <v>0</v>
      </c>
      <c r="H36" s="111">
        <v>0</v>
      </c>
      <c r="I36" s="111">
        <v>0</v>
      </c>
      <c r="J36" s="121">
        <v>0</v>
      </c>
    </row>
    <row r="37" spans="1:10" ht="15" customHeight="1" x14ac:dyDescent="0.25">
      <c r="A37" s="135" t="s">
        <v>77</v>
      </c>
      <c r="B37" s="130"/>
      <c r="C37" s="130"/>
      <c r="D37" s="130"/>
      <c r="E37" s="130"/>
      <c r="F37" s="116">
        <f>F34-F35+F36</f>
        <v>0</v>
      </c>
      <c r="G37" s="116">
        <f t="shared" ref="G37:J37" si="8">G34-G35+G36</f>
        <v>0</v>
      </c>
      <c r="H37" s="116">
        <f t="shared" si="8"/>
        <v>0</v>
      </c>
      <c r="I37" s="116">
        <f t="shared" si="8"/>
        <v>0</v>
      </c>
      <c r="J37" s="123">
        <f t="shared" si="8"/>
        <v>0</v>
      </c>
    </row>
    <row r="38" spans="1:10" ht="17.25" customHeight="1" x14ac:dyDescent="0.25"/>
    <row r="39" spans="1:10" x14ac:dyDescent="0.25">
      <c r="A39" s="136" t="s">
        <v>44</v>
      </c>
      <c r="B39" s="137"/>
      <c r="C39" s="137"/>
      <c r="D39" s="137"/>
      <c r="E39" s="137"/>
      <c r="F39" s="137"/>
      <c r="G39" s="137"/>
      <c r="H39" s="137"/>
      <c r="I39" s="137"/>
      <c r="J39" s="137"/>
    </row>
    <row r="40" spans="1:10" ht="9.1999999999999993" customHeight="1" x14ac:dyDescent="0.25"/>
    <row r="43" spans="1:10" ht="15.75" x14ac:dyDescent="0.25">
      <c r="A43" s="149" t="s">
        <v>203</v>
      </c>
      <c r="B43" s="146"/>
      <c r="C43" s="146"/>
      <c r="D43" s="146"/>
      <c r="E43" s="53"/>
    </row>
    <row r="44" spans="1:10" ht="15.75" x14ac:dyDescent="0.25">
      <c r="A44" s="149" t="s">
        <v>211</v>
      </c>
      <c r="B44" s="146"/>
      <c r="C44" s="146"/>
      <c r="D44" s="146"/>
      <c r="E44" s="53"/>
      <c r="H44" s="147" t="s">
        <v>196</v>
      </c>
      <c r="I44" s="147"/>
    </row>
    <row r="45" spans="1:10" x14ac:dyDescent="0.25">
      <c r="A45" s="148"/>
      <c r="B45" s="148"/>
      <c r="C45" s="148"/>
      <c r="D45" s="148"/>
      <c r="E45" s="53"/>
    </row>
    <row r="46" spans="1:10" ht="15.75" x14ac:dyDescent="0.25">
      <c r="A46" s="149" t="s">
        <v>215</v>
      </c>
      <c r="B46" s="146"/>
      <c r="C46" s="146"/>
      <c r="D46" s="146"/>
      <c r="E46" s="53"/>
      <c r="H46" s="147" t="s">
        <v>206</v>
      </c>
      <c r="I46" s="147"/>
    </row>
  </sheetData>
  <mergeCells count="30">
    <mergeCell ref="A43:D43"/>
    <mergeCell ref="A44:D44"/>
    <mergeCell ref="H44:I44"/>
    <mergeCell ref="A45:D45"/>
    <mergeCell ref="A46:D46"/>
    <mergeCell ref="H46:I46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9" workbookViewId="0">
      <selection activeCell="A40" sqref="A40:D4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  <col min="10" max="11" width="11.5703125" bestFit="1" customWidth="1"/>
  </cols>
  <sheetData>
    <row r="1" spans="1:11" ht="42" customHeight="1" x14ac:dyDescent="0.25">
      <c r="A1" s="126" t="s">
        <v>209</v>
      </c>
      <c r="B1" s="126"/>
      <c r="C1" s="126"/>
      <c r="D1" s="126"/>
      <c r="E1" s="126"/>
      <c r="F1" s="126"/>
      <c r="G1" s="126"/>
      <c r="H1" s="126"/>
    </row>
    <row r="2" spans="1:11" ht="18" customHeight="1" x14ac:dyDescent="0.25">
      <c r="A2" s="3"/>
      <c r="B2" s="3"/>
      <c r="C2" s="3"/>
      <c r="D2" s="3"/>
      <c r="E2" s="3"/>
      <c r="F2" s="3"/>
      <c r="G2" s="3"/>
      <c r="H2" s="3"/>
    </row>
    <row r="3" spans="1:11" ht="15.95" customHeight="1" x14ac:dyDescent="0.25">
      <c r="A3" s="126" t="s">
        <v>24</v>
      </c>
      <c r="B3" s="126"/>
      <c r="C3" s="126"/>
      <c r="D3" s="126"/>
      <c r="E3" s="126"/>
      <c r="F3" s="126"/>
      <c r="G3" s="126"/>
      <c r="H3" s="126"/>
    </row>
    <row r="4" spans="1:11" ht="18" x14ac:dyDescent="0.25">
      <c r="A4" s="3"/>
      <c r="B4" s="3"/>
      <c r="C4" s="3"/>
      <c r="D4" s="3"/>
      <c r="E4" s="3"/>
      <c r="F4" s="3"/>
      <c r="G4" s="4"/>
      <c r="H4" s="4"/>
    </row>
    <row r="5" spans="1:11" ht="18" customHeight="1" x14ac:dyDescent="0.25">
      <c r="A5" s="126" t="s">
        <v>4</v>
      </c>
      <c r="B5" s="126"/>
      <c r="C5" s="126"/>
      <c r="D5" s="126"/>
      <c r="E5" s="126"/>
      <c r="F5" s="126"/>
      <c r="G5" s="126"/>
      <c r="H5" s="126"/>
    </row>
    <row r="6" spans="1:11" ht="18" x14ac:dyDescent="0.25">
      <c r="A6" s="3"/>
      <c r="B6" s="3"/>
      <c r="C6" s="3"/>
      <c r="D6" s="3"/>
      <c r="E6" s="3"/>
      <c r="F6" s="3"/>
      <c r="G6" s="4"/>
      <c r="H6" s="4"/>
    </row>
    <row r="7" spans="1:11" ht="15.95" customHeight="1" x14ac:dyDescent="0.25">
      <c r="A7" s="126" t="s">
        <v>54</v>
      </c>
      <c r="B7" s="126"/>
      <c r="C7" s="126"/>
      <c r="D7" s="126"/>
      <c r="E7" s="126"/>
      <c r="F7" s="126"/>
      <c r="G7" s="126"/>
      <c r="H7" s="126"/>
    </row>
    <row r="8" spans="1:11" ht="18" x14ac:dyDescent="0.25">
      <c r="A8" s="3"/>
      <c r="B8" s="3"/>
      <c r="C8" s="3"/>
      <c r="D8" s="3"/>
      <c r="E8" s="3"/>
      <c r="F8" s="3"/>
      <c r="G8" s="4"/>
      <c r="H8" s="4"/>
    </row>
    <row r="9" spans="1:11" ht="25.5" x14ac:dyDescent="0.25">
      <c r="A9" s="14" t="s">
        <v>5</v>
      </c>
      <c r="B9" s="13" t="s">
        <v>6</v>
      </c>
      <c r="C9" s="13" t="s">
        <v>3</v>
      </c>
      <c r="D9" s="13" t="s">
        <v>40</v>
      </c>
      <c r="E9" s="14" t="s">
        <v>41</v>
      </c>
      <c r="F9" s="14" t="s">
        <v>38</v>
      </c>
      <c r="G9" s="14" t="s">
        <v>33</v>
      </c>
      <c r="H9" s="14" t="s">
        <v>39</v>
      </c>
    </row>
    <row r="10" spans="1:11" x14ac:dyDescent="0.25">
      <c r="A10" s="28"/>
      <c r="B10" s="29"/>
      <c r="C10" s="27" t="s">
        <v>0</v>
      </c>
      <c r="D10" s="61">
        <f>SUM(D11+D17)</f>
        <v>2650884.73</v>
      </c>
      <c r="E10" s="62">
        <f>SUM(E11+E17+E19)</f>
        <v>2974357.42</v>
      </c>
      <c r="F10" s="62">
        <f>SUM(F11+F17)</f>
        <v>2858626.81</v>
      </c>
      <c r="G10" s="62">
        <f>SUM(G11+G17)</f>
        <v>2858626.81</v>
      </c>
      <c r="H10" s="62">
        <f>SUM(H11+H17)</f>
        <v>2858626.81</v>
      </c>
    </row>
    <row r="11" spans="1:11" s="60" customFormat="1" ht="15.95" customHeight="1" x14ac:dyDescent="0.25">
      <c r="A11" s="6">
        <v>6</v>
      </c>
      <c r="B11" s="6"/>
      <c r="C11" s="6" t="s">
        <v>7</v>
      </c>
      <c r="D11" s="58">
        <f>SUM(D12:D16)</f>
        <v>2649621.83</v>
      </c>
      <c r="E11" s="59">
        <f>SUM(E12:E16)</f>
        <v>2836806.71</v>
      </c>
      <c r="F11" s="59">
        <f>SUM(F12:F16)</f>
        <v>2857876.81</v>
      </c>
      <c r="G11" s="59">
        <f>SUM(G12:G16)</f>
        <v>2857876.81</v>
      </c>
      <c r="H11" s="59">
        <f>SUM(H12:H16)</f>
        <v>2857876.81</v>
      </c>
    </row>
    <row r="12" spans="1:11" ht="38.25" x14ac:dyDescent="0.25">
      <c r="A12" s="6"/>
      <c r="B12" s="10">
        <v>63</v>
      </c>
      <c r="C12" s="10" t="s">
        <v>35</v>
      </c>
      <c r="D12" s="52">
        <v>2208211.7000000002</v>
      </c>
      <c r="E12" s="55">
        <v>2330620.4</v>
      </c>
      <c r="F12" s="55">
        <v>2411769.4900000002</v>
      </c>
      <c r="G12" s="55">
        <v>2411769.4900000002</v>
      </c>
      <c r="H12" s="55">
        <v>2411769.4900000002</v>
      </c>
      <c r="K12" s="53"/>
    </row>
    <row r="13" spans="1:11" x14ac:dyDescent="0.25">
      <c r="A13" s="6"/>
      <c r="B13" s="10">
        <v>65</v>
      </c>
      <c r="C13" s="10"/>
      <c r="D13" s="52">
        <v>25205.55</v>
      </c>
      <c r="E13" s="55">
        <v>5835.29</v>
      </c>
      <c r="F13" s="55">
        <v>14700</v>
      </c>
      <c r="G13" s="55">
        <v>14700</v>
      </c>
      <c r="H13" s="55">
        <v>14700</v>
      </c>
      <c r="K13" s="53"/>
    </row>
    <row r="14" spans="1:11" x14ac:dyDescent="0.25">
      <c r="A14" s="6"/>
      <c r="B14" s="10"/>
      <c r="C14" s="10"/>
      <c r="D14" s="52"/>
      <c r="E14" s="55"/>
      <c r="F14" s="55"/>
      <c r="G14" s="55"/>
      <c r="H14" s="55"/>
    </row>
    <row r="15" spans="1:11" x14ac:dyDescent="0.25">
      <c r="A15" s="7"/>
      <c r="B15" s="19">
        <v>66</v>
      </c>
      <c r="C15" s="8"/>
      <c r="D15" s="52">
        <v>3204.4</v>
      </c>
      <c r="E15" s="55">
        <v>6380.2</v>
      </c>
      <c r="F15" s="55">
        <v>3562.03</v>
      </c>
      <c r="G15" s="55">
        <v>3562.03</v>
      </c>
      <c r="H15" s="55">
        <v>3562.03</v>
      </c>
      <c r="K15" s="53"/>
    </row>
    <row r="16" spans="1:11" ht="38.25" x14ac:dyDescent="0.25">
      <c r="A16" s="7"/>
      <c r="B16" s="7">
        <v>67</v>
      </c>
      <c r="C16" s="10" t="s">
        <v>36</v>
      </c>
      <c r="D16" s="52">
        <v>413000.18</v>
      </c>
      <c r="E16" s="55">
        <v>493970.82</v>
      </c>
      <c r="F16" s="55">
        <v>427845.29</v>
      </c>
      <c r="G16" s="55">
        <v>427845.29</v>
      </c>
      <c r="H16" s="55">
        <v>427845.29</v>
      </c>
    </row>
    <row r="17" spans="1:10" s="60" customFormat="1" ht="25.5" x14ac:dyDescent="0.25">
      <c r="A17" s="9">
        <v>7</v>
      </c>
      <c r="B17" s="9"/>
      <c r="C17" s="17" t="s">
        <v>8</v>
      </c>
      <c r="D17" s="58">
        <f>SUM(D18:D20)</f>
        <v>1262.9000000000001</v>
      </c>
      <c r="E17" s="59">
        <f>SUM(E18)</f>
        <v>42900</v>
      </c>
      <c r="F17" s="59">
        <f>SUM(F18)</f>
        <v>750</v>
      </c>
      <c r="G17" s="59">
        <f>SUM(G18)</f>
        <v>750</v>
      </c>
      <c r="H17" s="59">
        <f>SUM(H18)</f>
        <v>750</v>
      </c>
    </row>
    <row r="18" spans="1:10" ht="38.25" x14ac:dyDescent="0.25">
      <c r="A18" s="10"/>
      <c r="B18" s="10">
        <v>72</v>
      </c>
      <c r="C18" s="18" t="s">
        <v>34</v>
      </c>
      <c r="D18" s="52">
        <v>1262.9000000000001</v>
      </c>
      <c r="E18" s="55">
        <v>42900</v>
      </c>
      <c r="F18" s="55">
        <v>750</v>
      </c>
      <c r="G18" s="55">
        <v>750</v>
      </c>
      <c r="H18" s="55">
        <v>750</v>
      </c>
    </row>
    <row r="19" spans="1:10" s="60" customFormat="1" x14ac:dyDescent="0.25">
      <c r="A19" s="6">
        <v>9</v>
      </c>
      <c r="B19" s="6"/>
      <c r="C19" s="17" t="s">
        <v>202</v>
      </c>
      <c r="D19" s="59"/>
      <c r="E19" s="98">
        <f>SUM(E20)</f>
        <v>94650.71</v>
      </c>
      <c r="F19" s="59"/>
      <c r="G19" s="59"/>
      <c r="H19" s="59"/>
    </row>
    <row r="20" spans="1:10" x14ac:dyDescent="0.25">
      <c r="A20" s="100">
        <v>92</v>
      </c>
      <c r="B20" s="100"/>
      <c r="C20" s="100" t="s">
        <v>202</v>
      </c>
      <c r="D20" s="100"/>
      <c r="E20" s="55">
        <v>94650.71</v>
      </c>
      <c r="F20" s="100"/>
      <c r="G20" s="100"/>
      <c r="H20" s="100"/>
    </row>
    <row r="21" spans="1:10" x14ac:dyDescent="0.25">
      <c r="E21" s="99"/>
    </row>
    <row r="22" spans="1:10" x14ac:dyDescent="0.25">
      <c r="E22" s="99"/>
    </row>
    <row r="24" spans="1:10" ht="15.75" x14ac:dyDescent="0.25">
      <c r="A24" s="126" t="s">
        <v>55</v>
      </c>
      <c r="B24" s="150"/>
      <c r="C24" s="150"/>
      <c r="D24" s="150"/>
      <c r="E24" s="150"/>
      <c r="F24" s="150"/>
      <c r="G24" s="150"/>
      <c r="H24" s="150"/>
    </row>
    <row r="25" spans="1:10" ht="18" x14ac:dyDescent="0.25">
      <c r="A25" s="3"/>
      <c r="B25" s="3"/>
      <c r="C25" s="3"/>
      <c r="D25" s="3"/>
      <c r="E25" s="3"/>
      <c r="F25" s="3"/>
      <c r="G25" s="4"/>
      <c r="H25" s="4"/>
    </row>
    <row r="26" spans="1:10" ht="25.5" x14ac:dyDescent="0.25">
      <c r="A26" s="14" t="s">
        <v>5</v>
      </c>
      <c r="B26" s="13" t="s">
        <v>6</v>
      </c>
      <c r="C26" s="13" t="s">
        <v>9</v>
      </c>
      <c r="D26" s="13" t="s">
        <v>40</v>
      </c>
      <c r="E26" s="14" t="s">
        <v>41</v>
      </c>
      <c r="F26" s="14" t="s">
        <v>38</v>
      </c>
      <c r="G26" s="14" t="s">
        <v>33</v>
      </c>
      <c r="H26" s="14" t="s">
        <v>39</v>
      </c>
    </row>
    <row r="27" spans="1:10" x14ac:dyDescent="0.25">
      <c r="A27" s="28"/>
      <c r="B27" s="29"/>
      <c r="C27" s="27" t="s">
        <v>1</v>
      </c>
      <c r="D27" s="61">
        <f>SUM(D28+D35)</f>
        <v>2650884.7299999995</v>
      </c>
      <c r="E27" s="62">
        <f>SUM(E28+E35)</f>
        <v>2974357.4200000004</v>
      </c>
      <c r="F27" s="62">
        <f>SUM(F28+F35)</f>
        <v>2858626.81</v>
      </c>
      <c r="G27" s="62">
        <f t="shared" ref="G27:H27" si="0">SUM(G28+G35)</f>
        <v>2858626.81</v>
      </c>
      <c r="H27" s="62">
        <f t="shared" si="0"/>
        <v>2858626.81</v>
      </c>
    </row>
    <row r="28" spans="1:10" s="60" customFormat="1" ht="15.95" customHeight="1" x14ac:dyDescent="0.25">
      <c r="A28" s="6">
        <v>3</v>
      </c>
      <c r="B28" s="6"/>
      <c r="C28" s="6" t="s">
        <v>10</v>
      </c>
      <c r="D28" s="58">
        <f>SUM(D29:D33)</f>
        <v>2608524.3899999997</v>
      </c>
      <c r="E28" s="59">
        <f>SUM(E29:E32)</f>
        <v>2731962.4600000004</v>
      </c>
      <c r="F28" s="59">
        <f>SUM(F29:F34)</f>
        <v>2815498.39</v>
      </c>
      <c r="G28" s="59">
        <f t="shared" ref="G28:H28" si="1">SUM(G29:G34)</f>
        <v>2815498.39</v>
      </c>
      <c r="H28" s="59">
        <f t="shared" si="1"/>
        <v>2815498.39</v>
      </c>
    </row>
    <row r="29" spans="1:10" ht="15.95" customHeight="1" x14ac:dyDescent="0.25">
      <c r="A29" s="6"/>
      <c r="B29" s="10">
        <v>31</v>
      </c>
      <c r="C29" s="10" t="s">
        <v>11</v>
      </c>
      <c r="D29" s="52">
        <v>2104345.0699999998</v>
      </c>
      <c r="E29" s="55">
        <v>1992941.08</v>
      </c>
      <c r="F29" s="55">
        <v>2113495.85</v>
      </c>
      <c r="G29" s="55">
        <v>2113495.85</v>
      </c>
      <c r="H29" s="55">
        <v>2113495.85</v>
      </c>
    </row>
    <row r="30" spans="1:10" x14ac:dyDescent="0.25">
      <c r="A30" s="7"/>
      <c r="B30" s="7">
        <v>32</v>
      </c>
      <c r="C30" s="7" t="s">
        <v>27</v>
      </c>
      <c r="D30" s="52">
        <v>359203.74</v>
      </c>
      <c r="E30" s="55">
        <v>587288.43000000005</v>
      </c>
      <c r="F30" s="55">
        <v>534553.77</v>
      </c>
      <c r="G30" s="55">
        <v>534553.77</v>
      </c>
      <c r="H30" s="55">
        <v>534553.77</v>
      </c>
      <c r="J30" s="53"/>
    </row>
    <row r="31" spans="1:10" x14ac:dyDescent="0.25">
      <c r="A31" s="7"/>
      <c r="B31" s="7">
        <v>34</v>
      </c>
      <c r="C31" s="7" t="s">
        <v>82</v>
      </c>
      <c r="D31" s="52">
        <v>1333.5</v>
      </c>
      <c r="E31" s="55">
        <v>1459.97</v>
      </c>
      <c r="F31" s="55">
        <v>1459.97</v>
      </c>
      <c r="G31" s="55">
        <v>1459.97</v>
      </c>
      <c r="H31" s="55">
        <v>1459.97</v>
      </c>
      <c r="J31" s="101"/>
    </row>
    <row r="32" spans="1:10" x14ac:dyDescent="0.25">
      <c r="A32" s="7"/>
      <c r="B32" s="7">
        <v>37</v>
      </c>
      <c r="C32" s="7" t="s">
        <v>81</v>
      </c>
      <c r="D32" s="52">
        <v>140587.01999999999</v>
      </c>
      <c r="E32" s="55">
        <v>150272.98000000001</v>
      </c>
      <c r="F32" s="55">
        <v>165988.79999999999</v>
      </c>
      <c r="G32" s="55">
        <v>165988.79999999999</v>
      </c>
      <c r="H32" s="55">
        <v>165988.79999999999</v>
      </c>
    </row>
    <row r="33" spans="1:10" x14ac:dyDescent="0.25">
      <c r="A33" s="7"/>
      <c r="B33" s="7">
        <v>38</v>
      </c>
      <c r="C33" s="7" t="s">
        <v>83</v>
      </c>
      <c r="D33" s="52">
        <v>3055.06</v>
      </c>
      <c r="E33" s="55"/>
      <c r="F33" s="55"/>
      <c r="G33" s="55"/>
      <c r="H33" s="55"/>
      <c r="J33" s="101"/>
    </row>
    <row r="34" spans="1:10" x14ac:dyDescent="0.25">
      <c r="A34" s="7"/>
      <c r="B34" s="19"/>
      <c r="C34" s="8"/>
      <c r="D34" s="52"/>
      <c r="E34" s="55"/>
      <c r="F34" s="55"/>
      <c r="G34" s="55"/>
      <c r="H34" s="55"/>
      <c r="J34" s="53"/>
    </row>
    <row r="35" spans="1:10" s="60" customFormat="1" ht="25.5" x14ac:dyDescent="0.25">
      <c r="A35" s="9">
        <v>4</v>
      </c>
      <c r="B35" s="9"/>
      <c r="C35" s="17" t="s">
        <v>12</v>
      </c>
      <c r="D35" s="58">
        <f>SUM(D36)</f>
        <v>42360.34</v>
      </c>
      <c r="E35" s="59">
        <f>SUM(E36)</f>
        <v>242394.96</v>
      </c>
      <c r="F35" s="59">
        <f>SUM(F36)</f>
        <v>43128.42</v>
      </c>
      <c r="G35" s="59">
        <f t="shared" ref="G35:H35" si="2">SUM(G36)</f>
        <v>43128.42</v>
      </c>
      <c r="H35" s="59">
        <f t="shared" si="2"/>
        <v>43128.42</v>
      </c>
      <c r="J35" s="98"/>
    </row>
    <row r="36" spans="1:10" ht="38.25" x14ac:dyDescent="0.25">
      <c r="A36" s="10"/>
      <c r="B36" s="10">
        <v>41</v>
      </c>
      <c r="C36" s="18" t="s">
        <v>13</v>
      </c>
      <c r="D36" s="52">
        <v>42360.34</v>
      </c>
      <c r="E36" s="55">
        <v>242394.96</v>
      </c>
      <c r="F36" s="55">
        <v>43128.42</v>
      </c>
      <c r="G36" s="55">
        <v>43128.42</v>
      </c>
      <c r="H36" s="55">
        <v>43128.42</v>
      </c>
    </row>
    <row r="40" spans="1:10" ht="15.75" x14ac:dyDescent="0.25">
      <c r="A40" s="149" t="s">
        <v>203</v>
      </c>
      <c r="B40" s="146"/>
      <c r="C40" s="146"/>
      <c r="D40" s="146"/>
      <c r="E40" s="53"/>
      <c r="F40" s="53"/>
      <c r="G40" s="53"/>
      <c r="H40" s="53"/>
      <c r="I40" s="53"/>
    </row>
    <row r="41" spans="1:10" ht="15.75" x14ac:dyDescent="0.25">
      <c r="A41" s="149" t="s">
        <v>211</v>
      </c>
      <c r="B41" s="146"/>
      <c r="C41" s="146"/>
      <c r="D41" s="146"/>
      <c r="E41" s="53"/>
      <c r="F41" s="53"/>
      <c r="G41" s="53"/>
      <c r="H41" s="147" t="s">
        <v>196</v>
      </c>
      <c r="I41" s="147"/>
    </row>
    <row r="42" spans="1:10" x14ac:dyDescent="0.25">
      <c r="A42" s="148"/>
      <c r="B42" s="148"/>
      <c r="C42" s="148"/>
      <c r="D42" s="148"/>
      <c r="E42" s="53"/>
      <c r="F42" s="53"/>
      <c r="G42" s="53"/>
      <c r="H42" s="53"/>
      <c r="I42" s="53"/>
    </row>
    <row r="43" spans="1:10" ht="15.75" x14ac:dyDescent="0.25">
      <c r="A43" s="149" t="s">
        <v>215</v>
      </c>
      <c r="B43" s="146"/>
      <c r="C43" s="146"/>
      <c r="D43" s="146"/>
      <c r="E43" s="53"/>
      <c r="F43" s="53"/>
      <c r="G43" s="53"/>
      <c r="H43" s="147" t="s">
        <v>206</v>
      </c>
      <c r="I43" s="147"/>
    </row>
  </sheetData>
  <mergeCells count="11">
    <mergeCell ref="A40:D40"/>
    <mergeCell ref="A41:D41"/>
    <mergeCell ref="H41:I41"/>
    <mergeCell ref="A42:D42"/>
    <mergeCell ref="A43:D43"/>
    <mergeCell ref="H43:I43"/>
    <mergeCell ref="A24:H24"/>
    <mergeCell ref="A1:H1"/>
    <mergeCell ref="A3:H3"/>
    <mergeCell ref="A5:H5"/>
    <mergeCell ref="A7:H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topLeftCell="A21" workbookViewId="0">
      <selection activeCell="A42" sqref="A42:D42"/>
    </sheetView>
  </sheetViews>
  <sheetFormatPr defaultRowHeight="15" x14ac:dyDescent="0.25"/>
  <cols>
    <col min="1" max="6" width="25.28515625" customWidth="1"/>
    <col min="9" max="9" width="11.7109375" bestFit="1" customWidth="1"/>
  </cols>
  <sheetData>
    <row r="1" spans="1:6 16384:16384" ht="42" customHeight="1" x14ac:dyDescent="0.25">
      <c r="A1" s="126" t="s">
        <v>209</v>
      </c>
      <c r="B1" s="126"/>
      <c r="C1" s="126"/>
      <c r="D1" s="126"/>
      <c r="E1" s="126"/>
      <c r="F1" s="126"/>
    </row>
    <row r="2" spans="1:6 16384:16384" ht="18" customHeight="1" x14ac:dyDescent="0.25">
      <c r="A2" s="3"/>
      <c r="B2" s="3"/>
      <c r="C2" s="3"/>
      <c r="D2" s="3"/>
      <c r="E2" s="3"/>
      <c r="F2" s="3"/>
    </row>
    <row r="3" spans="1:6 16384:16384" ht="15.95" customHeight="1" x14ac:dyDescent="0.25">
      <c r="A3" s="126" t="s">
        <v>24</v>
      </c>
      <c r="B3" s="126"/>
      <c r="C3" s="126"/>
      <c r="D3" s="126"/>
      <c r="E3" s="126"/>
      <c r="F3" s="126"/>
    </row>
    <row r="4" spans="1:6 16384:16384" ht="18" x14ac:dyDescent="0.25">
      <c r="B4" s="3"/>
      <c r="C4" s="3"/>
      <c r="D4" s="3"/>
      <c r="E4" s="4"/>
      <c r="F4" s="4"/>
    </row>
    <row r="5" spans="1:6 16384:16384" ht="18" customHeight="1" x14ac:dyDescent="0.25">
      <c r="A5" s="126" t="s">
        <v>4</v>
      </c>
      <c r="B5" s="126"/>
      <c r="C5" s="126"/>
      <c r="D5" s="126"/>
      <c r="E5" s="126"/>
      <c r="F5" s="126"/>
    </row>
    <row r="6" spans="1:6 16384:16384" ht="18" x14ac:dyDescent="0.25">
      <c r="A6" s="3"/>
      <c r="B6" s="3"/>
      <c r="C6" s="3"/>
      <c r="D6" s="3"/>
      <c r="E6" s="4"/>
      <c r="F6" s="4"/>
    </row>
    <row r="7" spans="1:6 16384:16384" ht="15.95" customHeight="1" x14ac:dyDescent="0.25">
      <c r="A7" s="126" t="s">
        <v>56</v>
      </c>
      <c r="B7" s="126"/>
      <c r="C7" s="126"/>
      <c r="D7" s="126"/>
      <c r="E7" s="126"/>
      <c r="F7" s="126"/>
    </row>
    <row r="8" spans="1:6 16384:16384" ht="18" x14ac:dyDescent="0.25">
      <c r="A8" s="3"/>
      <c r="B8" s="3"/>
      <c r="C8" s="3"/>
      <c r="D8" s="3"/>
      <c r="E8" s="4"/>
      <c r="F8" s="4"/>
    </row>
    <row r="9" spans="1:6 16384:16384" ht="25.5" x14ac:dyDescent="0.25">
      <c r="A9" s="14" t="s">
        <v>58</v>
      </c>
      <c r="B9" s="13" t="s">
        <v>40</v>
      </c>
      <c r="C9" s="14" t="s">
        <v>41</v>
      </c>
      <c r="D9" s="14" t="s">
        <v>38</v>
      </c>
      <c r="E9" s="14" t="s">
        <v>33</v>
      </c>
      <c r="F9" s="14" t="s">
        <v>39</v>
      </c>
    </row>
    <row r="10" spans="1:6 16384:16384" x14ac:dyDescent="0.25">
      <c r="A10" s="30" t="s">
        <v>0</v>
      </c>
      <c r="B10" s="61">
        <f>SUM(B11+B16+B18)</f>
        <v>2650884.7300000004</v>
      </c>
      <c r="C10" s="62">
        <f>SUM(C18+C16+C11)</f>
        <v>2974357.42</v>
      </c>
      <c r="D10" s="62">
        <f>SUM(D18+D16+D11)</f>
        <v>2858626.8099999996</v>
      </c>
      <c r="E10" s="62">
        <f>SUM(E18+E16+E11)</f>
        <v>2858626.8099999996</v>
      </c>
      <c r="F10" s="62">
        <f>SUM(F11+F16+F18)</f>
        <v>2858626.8099999996</v>
      </c>
    </row>
    <row r="11" spans="1:6 16384:16384" x14ac:dyDescent="0.25">
      <c r="A11" s="17" t="s">
        <v>62</v>
      </c>
      <c r="B11" s="62">
        <f>SUM(B12:B15)</f>
        <v>413000.17000000004</v>
      </c>
      <c r="C11" s="62">
        <f>SUM(C12:C15)</f>
        <v>588621.53</v>
      </c>
      <c r="D11" s="62">
        <f>SUM(D12:D15)</f>
        <v>445145.29</v>
      </c>
      <c r="E11" s="62">
        <f>SUM(E12:E15)</f>
        <v>445145.29</v>
      </c>
      <c r="F11" s="62">
        <f>SUM(F12:F15)</f>
        <v>445145.29</v>
      </c>
    </row>
    <row r="12" spans="1:6 16384:16384" x14ac:dyDescent="0.25">
      <c r="A12" s="8" t="s">
        <v>63</v>
      </c>
      <c r="B12" s="52">
        <v>27673.69</v>
      </c>
      <c r="C12" s="55">
        <v>35750.1</v>
      </c>
      <c r="D12" s="55">
        <v>27967.06</v>
      </c>
      <c r="E12" s="55">
        <v>27967.06</v>
      </c>
      <c r="F12" s="55">
        <v>27967.06</v>
      </c>
    </row>
    <row r="13" spans="1:6 16384:16384" x14ac:dyDescent="0.25">
      <c r="A13" s="7" t="s">
        <v>193</v>
      </c>
      <c r="B13" s="52">
        <v>21953.33</v>
      </c>
      <c r="C13" s="55">
        <v>53193.31</v>
      </c>
      <c r="D13" s="55"/>
      <c r="E13" s="55"/>
      <c r="F13" s="55" t="s">
        <v>204</v>
      </c>
    </row>
    <row r="14" spans="1:6 16384:16384" ht="39.75" customHeight="1" x14ac:dyDescent="0.25">
      <c r="A14" s="7" t="s">
        <v>200</v>
      </c>
      <c r="B14" s="52"/>
      <c r="C14" s="55">
        <v>94650.71</v>
      </c>
      <c r="D14" s="55"/>
      <c r="E14" s="55"/>
      <c r="F14" s="55"/>
    </row>
    <row r="15" spans="1:6 16384:16384" x14ac:dyDescent="0.25">
      <c r="A15" s="7" t="s">
        <v>197</v>
      </c>
      <c r="B15" s="52">
        <v>363373.15</v>
      </c>
      <c r="C15" s="55">
        <v>405027.41</v>
      </c>
      <c r="D15" s="55">
        <v>417178.23</v>
      </c>
      <c r="E15" s="55">
        <v>417178.23</v>
      </c>
      <c r="F15" s="55">
        <v>417178.23</v>
      </c>
    </row>
    <row r="16" spans="1:6 16384:16384" s="60" customFormat="1" ht="25.5" x14ac:dyDescent="0.25">
      <c r="A16" s="6" t="s">
        <v>60</v>
      </c>
      <c r="B16" s="58">
        <f>SUM(B17)</f>
        <v>29672.86</v>
      </c>
      <c r="C16" s="59">
        <f>SUM(C17)</f>
        <v>49715.49</v>
      </c>
      <c r="D16" s="59">
        <f>SUM(D17)</f>
        <v>19012.03</v>
      </c>
      <c r="E16" s="59">
        <f>SUM(E17)</f>
        <v>19012.03</v>
      </c>
      <c r="F16" s="59">
        <f>SUM(F17)</f>
        <v>19012.03</v>
      </c>
      <c r="XFD16" s="98">
        <f>SUM(B16:XFC16)</f>
        <v>136424.44</v>
      </c>
    </row>
    <row r="17" spans="1:9" ht="25.5" x14ac:dyDescent="0.25">
      <c r="A17" s="11" t="s">
        <v>61</v>
      </c>
      <c r="B17" s="52">
        <v>29672.86</v>
      </c>
      <c r="C17" s="55">
        <v>49715.49</v>
      </c>
      <c r="D17" s="55">
        <v>19012.03</v>
      </c>
      <c r="E17" s="55">
        <v>19012.03</v>
      </c>
      <c r="F17" s="55">
        <v>19012.03</v>
      </c>
    </row>
    <row r="18" spans="1:9" s="60" customFormat="1" x14ac:dyDescent="0.25">
      <c r="A18" s="30" t="s">
        <v>59</v>
      </c>
      <c r="B18" s="58">
        <f>SUM(B19)</f>
        <v>2208211.7000000002</v>
      </c>
      <c r="C18" s="59">
        <f>SUM(C19)</f>
        <v>2336020.4</v>
      </c>
      <c r="D18" s="59">
        <f>SUM(D19)</f>
        <v>2394469.4899999998</v>
      </c>
      <c r="E18" s="59">
        <f>SUM(E19)</f>
        <v>2394469.4899999998</v>
      </c>
      <c r="F18" s="89">
        <f>SUM(F19)</f>
        <v>2394469.4899999998</v>
      </c>
    </row>
    <row r="19" spans="1:9" x14ac:dyDescent="0.25">
      <c r="A19" s="8" t="s">
        <v>201</v>
      </c>
      <c r="B19" s="52">
        <f>SUM(B32:B33)</f>
        <v>2208211.7000000002</v>
      </c>
      <c r="C19" s="55">
        <f>SUM(C32:C33)</f>
        <v>2336020.4</v>
      </c>
      <c r="D19" s="55">
        <f>SUM(D32:D33)</f>
        <v>2394469.4899999998</v>
      </c>
      <c r="E19" s="55">
        <f>SUM(E32:E33)</f>
        <v>2394469.4899999998</v>
      </c>
      <c r="F19" s="57">
        <f>SUM(F32:F33)</f>
        <v>2394469.4899999998</v>
      </c>
    </row>
    <row r="21" spans="1:9" ht="15.95" customHeight="1" x14ac:dyDescent="0.25"/>
    <row r="22" spans="1:9" ht="15.75" x14ac:dyDescent="0.25">
      <c r="A22" s="126" t="s">
        <v>57</v>
      </c>
      <c r="B22" s="126"/>
      <c r="C22" s="126"/>
      <c r="D22" s="126"/>
      <c r="E22" s="126"/>
      <c r="F22" s="126"/>
    </row>
    <row r="23" spans="1:9" ht="18" x14ac:dyDescent="0.25">
      <c r="A23" s="3"/>
      <c r="B23" s="3"/>
      <c r="C23" s="3"/>
      <c r="D23" s="3"/>
      <c r="E23" s="4"/>
      <c r="F23" s="4"/>
    </row>
    <row r="24" spans="1:9" ht="25.5" x14ac:dyDescent="0.25">
      <c r="A24" s="14" t="s">
        <v>58</v>
      </c>
      <c r="B24" s="13" t="s">
        <v>40</v>
      </c>
      <c r="C24" s="14" t="s">
        <v>41</v>
      </c>
      <c r="D24" s="14" t="s">
        <v>38</v>
      </c>
      <c r="E24" s="14" t="s">
        <v>33</v>
      </c>
      <c r="F24" s="14" t="s">
        <v>39</v>
      </c>
    </row>
    <row r="25" spans="1:9" ht="15.95" customHeight="1" x14ac:dyDescent="0.25">
      <c r="A25" s="30" t="s">
        <v>1</v>
      </c>
      <c r="B25" s="61">
        <v>2650884.73</v>
      </c>
      <c r="C25" s="97">
        <v>2974357.42</v>
      </c>
      <c r="D25" s="97">
        <f>SUM(D27+D28+D31+D32+D33+D35)</f>
        <v>2858626.8099999996</v>
      </c>
      <c r="E25" s="97">
        <f>SUM(E27+E28+E31+E32+E33+E35)</f>
        <v>2858626.8099999996</v>
      </c>
      <c r="F25" s="97">
        <f>SUM(F27+F28+F31+F32+F33+F35)</f>
        <v>2858626.8099999996</v>
      </c>
    </row>
    <row r="26" spans="1:9" x14ac:dyDescent="0.25">
      <c r="A26" s="17" t="s">
        <v>62</v>
      </c>
      <c r="B26" s="52"/>
      <c r="C26" s="55"/>
      <c r="D26" s="55"/>
      <c r="E26" s="55"/>
      <c r="F26" s="55"/>
    </row>
    <row r="27" spans="1:9" ht="39.75" customHeight="1" x14ac:dyDescent="0.25">
      <c r="A27" s="8" t="s">
        <v>63</v>
      </c>
      <c r="B27" s="52">
        <v>27673.69</v>
      </c>
      <c r="C27" s="55">
        <v>35750.1</v>
      </c>
      <c r="D27" s="55">
        <v>27967.06</v>
      </c>
      <c r="E27" s="55">
        <v>27967.06</v>
      </c>
      <c r="F27" s="55">
        <v>27967.06</v>
      </c>
    </row>
    <row r="28" spans="1:9" ht="39.75" customHeight="1" x14ac:dyDescent="0.25">
      <c r="A28" s="7" t="s">
        <v>197</v>
      </c>
      <c r="B28" s="52">
        <v>363373.15</v>
      </c>
      <c r="C28" s="55">
        <v>405027.41</v>
      </c>
      <c r="D28" s="55">
        <v>417178.23</v>
      </c>
      <c r="E28" s="55">
        <v>417178.23</v>
      </c>
      <c r="F28" s="55">
        <v>417178.23</v>
      </c>
    </row>
    <row r="29" spans="1:9" ht="39.75" customHeight="1" x14ac:dyDescent="0.25">
      <c r="A29" s="7" t="s">
        <v>193</v>
      </c>
      <c r="B29" s="52">
        <v>21953.33</v>
      </c>
      <c r="C29" s="55">
        <v>53193.31</v>
      </c>
      <c r="D29" s="55"/>
      <c r="E29" s="55"/>
      <c r="F29" s="55"/>
    </row>
    <row r="30" spans="1:9" ht="39.75" customHeight="1" x14ac:dyDescent="0.25">
      <c r="A30" s="7" t="s">
        <v>200</v>
      </c>
      <c r="B30" s="52"/>
      <c r="C30" s="55">
        <v>94650.71</v>
      </c>
      <c r="D30" s="55"/>
      <c r="E30" s="55"/>
      <c r="F30" s="55"/>
    </row>
    <row r="31" spans="1:9" ht="39.75" customHeight="1" x14ac:dyDescent="0.25">
      <c r="A31" s="7" t="s">
        <v>198</v>
      </c>
      <c r="B31" s="52"/>
      <c r="C31" s="55"/>
      <c r="D31" s="55">
        <v>14700</v>
      </c>
      <c r="E31" s="55">
        <v>14700</v>
      </c>
      <c r="F31" s="55">
        <v>14700</v>
      </c>
      <c r="I31" s="53"/>
    </row>
    <row r="32" spans="1:9" ht="39.75" customHeight="1" x14ac:dyDescent="0.25">
      <c r="A32" s="7" t="s">
        <v>199</v>
      </c>
      <c r="B32" s="52">
        <v>2165589.39</v>
      </c>
      <c r="C32" s="55">
        <v>2226263.06</v>
      </c>
      <c r="D32" s="55">
        <v>2366324.84</v>
      </c>
      <c r="E32" s="55">
        <v>2366324.84</v>
      </c>
      <c r="F32" s="55">
        <v>2366324.84</v>
      </c>
    </row>
    <row r="33" spans="1:9" ht="39.75" customHeight="1" x14ac:dyDescent="0.25">
      <c r="A33" s="7" t="s">
        <v>194</v>
      </c>
      <c r="B33" s="52">
        <v>42622.31</v>
      </c>
      <c r="C33" s="55">
        <v>109757.34</v>
      </c>
      <c r="D33" s="55">
        <v>28144.65</v>
      </c>
      <c r="E33" s="55">
        <v>28144.65</v>
      </c>
      <c r="F33" s="55">
        <v>28144.65</v>
      </c>
      <c r="I33" s="53"/>
    </row>
    <row r="34" spans="1:9" s="60" customFormat="1" ht="29.25" customHeight="1" x14ac:dyDescent="0.25">
      <c r="A34" s="7" t="s">
        <v>195</v>
      </c>
      <c r="B34" s="52">
        <v>2509.13</v>
      </c>
      <c r="C34" s="55"/>
      <c r="D34" s="55"/>
      <c r="E34" s="55"/>
      <c r="F34" s="55"/>
    </row>
    <row r="35" spans="1:9" x14ac:dyDescent="0.25">
      <c r="A35" s="17" t="s">
        <v>64</v>
      </c>
      <c r="B35" s="58">
        <v>27163.73</v>
      </c>
      <c r="C35" s="59">
        <v>49715.49</v>
      </c>
      <c r="D35" s="59">
        <v>4312.03</v>
      </c>
      <c r="E35" s="59">
        <v>4312.03</v>
      </c>
      <c r="F35" s="59">
        <v>4312.03</v>
      </c>
    </row>
    <row r="36" spans="1:9" x14ac:dyDescent="0.25">
      <c r="A36" s="8" t="s">
        <v>65</v>
      </c>
      <c r="B36" s="52">
        <v>27163.73</v>
      </c>
      <c r="C36" s="55">
        <v>49715.49</v>
      </c>
      <c r="D36" s="55">
        <v>4312.03</v>
      </c>
      <c r="E36" s="55">
        <v>4312.03</v>
      </c>
      <c r="F36" s="55">
        <v>4312.03</v>
      </c>
    </row>
    <row r="38" spans="1:9" x14ac:dyDescent="0.25">
      <c r="C38" s="53"/>
      <c r="E38" s="53"/>
      <c r="G38" s="53"/>
      <c r="H38" s="53"/>
      <c r="I38" s="53"/>
    </row>
    <row r="39" spans="1:9" ht="15.75" x14ac:dyDescent="0.25">
      <c r="A39" s="149" t="s">
        <v>203</v>
      </c>
      <c r="B39" s="146"/>
      <c r="C39" s="146"/>
      <c r="D39" s="146"/>
      <c r="E39" s="53"/>
      <c r="F39" s="53"/>
      <c r="G39" s="53"/>
    </row>
    <row r="40" spans="1:9" ht="15.75" x14ac:dyDescent="0.25">
      <c r="A40" s="149" t="s">
        <v>211</v>
      </c>
      <c r="B40" s="146"/>
      <c r="C40" s="146"/>
      <c r="D40" s="146"/>
      <c r="E40" s="147" t="s">
        <v>196</v>
      </c>
      <c r="F40" s="147"/>
      <c r="G40" s="53"/>
    </row>
    <row r="41" spans="1:9" x14ac:dyDescent="0.25">
      <c r="A41" s="148"/>
      <c r="B41" s="148"/>
      <c r="C41" s="148"/>
      <c r="D41" s="148"/>
      <c r="E41" s="53"/>
      <c r="F41" s="53"/>
      <c r="G41" s="53"/>
    </row>
    <row r="42" spans="1:9" ht="15.75" x14ac:dyDescent="0.25">
      <c r="A42" s="149" t="s">
        <v>213</v>
      </c>
      <c r="B42" s="146"/>
      <c r="C42" s="146"/>
      <c r="D42" s="146"/>
      <c r="E42" s="147" t="s">
        <v>206</v>
      </c>
      <c r="F42" s="147"/>
    </row>
  </sheetData>
  <mergeCells count="11">
    <mergeCell ref="A39:D39"/>
    <mergeCell ref="A40:D40"/>
    <mergeCell ref="E40:F40"/>
    <mergeCell ref="A41:D41"/>
    <mergeCell ref="A42:D42"/>
    <mergeCell ref="E42:F42"/>
    <mergeCell ref="A1:F1"/>
    <mergeCell ref="A3:F3"/>
    <mergeCell ref="A5:F5"/>
    <mergeCell ref="A7:F7"/>
    <mergeCell ref="A22:F2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opLeftCell="A4" workbookViewId="0">
      <selection activeCell="A21" sqref="A21:D2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26" t="s">
        <v>209</v>
      </c>
      <c r="B1" s="126"/>
      <c r="C1" s="126"/>
      <c r="D1" s="126"/>
      <c r="E1" s="126"/>
      <c r="F1" s="126"/>
    </row>
    <row r="2" spans="1:6" ht="18" customHeight="1" x14ac:dyDescent="0.25">
      <c r="A2" s="3"/>
      <c r="B2" s="3"/>
      <c r="C2" s="3"/>
      <c r="D2" s="3"/>
      <c r="E2" s="3"/>
      <c r="F2" s="3"/>
    </row>
    <row r="3" spans="1:6" ht="15.75" x14ac:dyDescent="0.25">
      <c r="A3" s="126" t="s">
        <v>24</v>
      </c>
      <c r="B3" s="126"/>
      <c r="C3" s="126"/>
      <c r="D3" s="126"/>
      <c r="E3" s="127"/>
      <c r="F3" s="127"/>
    </row>
    <row r="4" spans="1:6" ht="18" x14ac:dyDescent="0.25">
      <c r="A4" s="3"/>
      <c r="B4" s="3"/>
      <c r="C4" s="3"/>
      <c r="D4" s="3"/>
      <c r="E4" s="4"/>
      <c r="F4" s="4"/>
    </row>
    <row r="5" spans="1:6" ht="18" customHeight="1" x14ac:dyDescent="0.25">
      <c r="A5" s="126" t="s">
        <v>4</v>
      </c>
      <c r="B5" s="128"/>
      <c r="C5" s="128"/>
      <c r="D5" s="128"/>
      <c r="E5" s="128"/>
      <c r="F5" s="128"/>
    </row>
    <row r="6" spans="1:6" ht="18" x14ac:dyDescent="0.25">
      <c r="A6" s="3"/>
      <c r="B6" s="3"/>
      <c r="C6" s="3"/>
      <c r="D6" s="3"/>
      <c r="E6" s="4"/>
      <c r="F6" s="4"/>
    </row>
    <row r="7" spans="1:6" ht="15.75" x14ac:dyDescent="0.25">
      <c r="A7" s="126" t="s">
        <v>14</v>
      </c>
      <c r="B7" s="150"/>
      <c r="C7" s="150"/>
      <c r="D7" s="150"/>
      <c r="E7" s="150"/>
      <c r="F7" s="150"/>
    </row>
    <row r="8" spans="1:6" ht="18" x14ac:dyDescent="0.25">
      <c r="A8" s="3"/>
      <c r="B8" s="3"/>
      <c r="C8" s="3"/>
      <c r="D8" s="3"/>
      <c r="E8" s="4"/>
      <c r="F8" s="4"/>
    </row>
    <row r="9" spans="1:6" ht="25.5" x14ac:dyDescent="0.25">
      <c r="A9" s="14" t="s">
        <v>58</v>
      </c>
      <c r="B9" s="51" t="s">
        <v>40</v>
      </c>
      <c r="C9" s="54" t="s">
        <v>41</v>
      </c>
      <c r="D9" s="54" t="s">
        <v>38</v>
      </c>
      <c r="E9" s="54" t="s">
        <v>33</v>
      </c>
      <c r="F9" s="54" t="s">
        <v>39</v>
      </c>
    </row>
    <row r="10" spans="1:6" s="60" customFormat="1" ht="15.95" customHeight="1" x14ac:dyDescent="0.25">
      <c r="A10" s="6" t="s">
        <v>15</v>
      </c>
      <c r="B10" s="58">
        <v>2650884.73</v>
      </c>
      <c r="C10" s="94">
        <v>2974357.42</v>
      </c>
      <c r="D10" s="94">
        <v>2858626.81</v>
      </c>
      <c r="E10" s="94">
        <v>2858626.81</v>
      </c>
      <c r="F10" s="94">
        <v>2858626.81</v>
      </c>
    </row>
    <row r="11" spans="1:6" ht="15.95" customHeight="1" x14ac:dyDescent="0.25">
      <c r="A11" s="6" t="s">
        <v>16</v>
      </c>
      <c r="B11" s="52"/>
      <c r="C11" s="55"/>
      <c r="D11" s="55"/>
      <c r="E11" s="55"/>
      <c r="F11" s="55"/>
    </row>
    <row r="12" spans="1:6" ht="25.5" x14ac:dyDescent="0.25">
      <c r="A12" s="11" t="s">
        <v>17</v>
      </c>
      <c r="B12" s="52"/>
      <c r="C12" s="55"/>
      <c r="D12" s="55"/>
      <c r="E12" s="55"/>
      <c r="F12" s="55"/>
    </row>
    <row r="13" spans="1:6" s="60" customFormat="1" x14ac:dyDescent="0.25">
      <c r="A13" s="9" t="s">
        <v>18</v>
      </c>
      <c r="B13" s="58">
        <f>SUM(B10-B15)</f>
        <v>2623721</v>
      </c>
      <c r="C13" s="59">
        <f>SUM(C10-C15)</f>
        <v>2924641.9299999997</v>
      </c>
      <c r="D13" s="59">
        <f>SUM(D10-D15)</f>
        <v>2826904.81</v>
      </c>
      <c r="E13" s="59">
        <v>2826904.81</v>
      </c>
      <c r="F13" s="59">
        <v>2826904.81</v>
      </c>
    </row>
    <row r="14" spans="1:6" s="60" customFormat="1" x14ac:dyDescent="0.25">
      <c r="A14" s="6" t="s">
        <v>19</v>
      </c>
      <c r="B14" s="58">
        <v>27163.73</v>
      </c>
      <c r="C14" s="59">
        <v>49715.49</v>
      </c>
      <c r="D14" s="59">
        <v>31722</v>
      </c>
      <c r="E14" s="59">
        <v>31722</v>
      </c>
      <c r="F14" s="89">
        <v>31722</v>
      </c>
    </row>
    <row r="15" spans="1:6" ht="25.5" x14ac:dyDescent="0.25">
      <c r="A15" s="12" t="s">
        <v>20</v>
      </c>
      <c r="B15" s="52">
        <v>27163.73</v>
      </c>
      <c r="C15" s="55">
        <v>49715.49</v>
      </c>
      <c r="D15" s="55">
        <v>31722</v>
      </c>
      <c r="E15" s="55">
        <v>31722</v>
      </c>
      <c r="F15" s="57">
        <v>31722</v>
      </c>
    </row>
    <row r="18" spans="1:9" ht="15.75" x14ac:dyDescent="0.25">
      <c r="A18" s="149" t="s">
        <v>203</v>
      </c>
      <c r="B18" s="146"/>
      <c r="C18" s="146"/>
      <c r="D18" s="146"/>
      <c r="E18" s="147" t="s">
        <v>196</v>
      </c>
      <c r="F18" s="147"/>
      <c r="G18" s="53"/>
      <c r="H18" s="53"/>
      <c r="I18" s="53"/>
    </row>
    <row r="19" spans="1:9" ht="15.75" x14ac:dyDescent="0.25">
      <c r="A19" s="149" t="s">
        <v>211</v>
      </c>
      <c r="B19" s="146"/>
      <c r="C19" s="146"/>
      <c r="D19" s="146"/>
      <c r="E19" s="53"/>
      <c r="F19" s="53"/>
      <c r="G19" s="53"/>
    </row>
    <row r="20" spans="1:9" x14ac:dyDescent="0.25">
      <c r="A20" s="148"/>
      <c r="B20" s="148"/>
      <c r="C20" s="148"/>
      <c r="D20" s="148"/>
      <c r="E20" s="147" t="s">
        <v>206</v>
      </c>
      <c r="F20" s="147"/>
      <c r="G20" s="53"/>
    </row>
    <row r="21" spans="1:9" ht="15.75" x14ac:dyDescent="0.25">
      <c r="A21" s="149" t="s">
        <v>213</v>
      </c>
      <c r="B21" s="146"/>
      <c r="C21" s="146"/>
      <c r="D21" s="146"/>
      <c r="E21" s="53"/>
      <c r="F21" s="53"/>
      <c r="G21" s="53"/>
    </row>
  </sheetData>
  <mergeCells count="10">
    <mergeCell ref="A19:D19"/>
    <mergeCell ref="E18:F18"/>
    <mergeCell ref="A20:D20"/>
    <mergeCell ref="A21:D21"/>
    <mergeCell ref="E20:F20"/>
    <mergeCell ref="A1:F1"/>
    <mergeCell ref="A3:F3"/>
    <mergeCell ref="A5:F5"/>
    <mergeCell ref="A7:F7"/>
    <mergeCell ref="A18:D18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19" sqref="A19:D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5.28515625" customWidth="1"/>
    <col min="4" max="8" width="25.28515625" style="53" customWidth="1"/>
  </cols>
  <sheetData>
    <row r="1" spans="1:9" ht="42" customHeight="1" x14ac:dyDescent="0.25">
      <c r="A1" s="151" t="s">
        <v>210</v>
      </c>
      <c r="B1" s="151"/>
      <c r="C1" s="151"/>
      <c r="D1" s="151"/>
      <c r="E1" s="151"/>
      <c r="F1" s="151"/>
      <c r="G1" s="151"/>
      <c r="H1" s="151"/>
    </row>
    <row r="2" spans="1:9" ht="18" customHeight="1" x14ac:dyDescent="0.25">
      <c r="A2" s="3"/>
      <c r="B2" s="3"/>
      <c r="C2" s="3"/>
      <c r="D2" s="50"/>
      <c r="E2" s="50"/>
      <c r="F2" s="50"/>
      <c r="G2" s="50"/>
      <c r="H2" s="50"/>
    </row>
    <row r="3" spans="1:9" ht="15.95" customHeight="1" x14ac:dyDescent="0.25">
      <c r="A3" s="126" t="s">
        <v>24</v>
      </c>
      <c r="B3" s="126"/>
      <c r="C3" s="126"/>
      <c r="D3" s="126"/>
      <c r="E3" s="126"/>
      <c r="F3" s="126"/>
      <c r="G3" s="126"/>
      <c r="H3" s="126"/>
    </row>
    <row r="4" spans="1:9" ht="18" x14ac:dyDescent="0.25">
      <c r="A4" s="3"/>
      <c r="B4" s="3"/>
      <c r="C4" s="3"/>
      <c r="D4" s="50"/>
      <c r="E4" s="50"/>
      <c r="F4" s="50"/>
      <c r="G4" s="56"/>
      <c r="H4" s="56"/>
    </row>
    <row r="5" spans="1:9" ht="18" customHeight="1" x14ac:dyDescent="0.25">
      <c r="A5" s="126" t="s">
        <v>66</v>
      </c>
      <c r="B5" s="126"/>
      <c r="C5" s="126"/>
      <c r="D5" s="126"/>
      <c r="E5" s="126"/>
      <c r="F5" s="126"/>
      <c r="G5" s="126"/>
      <c r="H5" s="126"/>
    </row>
    <row r="6" spans="1:9" ht="18" x14ac:dyDescent="0.25">
      <c r="A6" s="3"/>
      <c r="B6" s="3"/>
      <c r="C6" s="3"/>
      <c r="D6" s="50"/>
      <c r="E6" s="50"/>
      <c r="F6" s="50"/>
      <c r="G6" s="56"/>
      <c r="H6" s="56"/>
    </row>
    <row r="7" spans="1:9" ht="25.5" x14ac:dyDescent="0.25">
      <c r="A7" s="14" t="s">
        <v>5</v>
      </c>
      <c r="B7" s="13" t="s">
        <v>6</v>
      </c>
      <c r="C7" s="13" t="s">
        <v>37</v>
      </c>
      <c r="D7" s="51" t="s">
        <v>40</v>
      </c>
      <c r="E7" s="54" t="s">
        <v>41</v>
      </c>
      <c r="F7" s="54" t="s">
        <v>38</v>
      </c>
      <c r="G7" s="54" t="s">
        <v>33</v>
      </c>
      <c r="H7" s="54" t="s">
        <v>39</v>
      </c>
    </row>
    <row r="8" spans="1:9" x14ac:dyDescent="0.25">
      <c r="A8" s="28"/>
      <c r="B8" s="29"/>
      <c r="C8" s="27" t="s">
        <v>68</v>
      </c>
      <c r="D8" s="61">
        <f t="shared" ref="D8:H9" si="0">SUM(D9)</f>
        <v>1989.95</v>
      </c>
      <c r="E8" s="62">
        <f t="shared" si="0"/>
        <v>1989.88</v>
      </c>
      <c r="F8" s="62">
        <f t="shared" si="0"/>
        <v>1989.88</v>
      </c>
      <c r="G8" s="62">
        <f t="shared" si="0"/>
        <v>1989.88</v>
      </c>
      <c r="H8" s="62">
        <f t="shared" si="0"/>
        <v>1989.88</v>
      </c>
    </row>
    <row r="9" spans="1:9" ht="25.5" x14ac:dyDescent="0.25">
      <c r="A9" s="6">
        <v>8</v>
      </c>
      <c r="B9" s="6"/>
      <c r="C9" s="6" t="s">
        <v>21</v>
      </c>
      <c r="D9" s="52">
        <f t="shared" si="0"/>
        <v>1989.95</v>
      </c>
      <c r="E9" s="55">
        <f t="shared" si="0"/>
        <v>1989.88</v>
      </c>
      <c r="F9" s="55">
        <f t="shared" si="0"/>
        <v>1989.88</v>
      </c>
      <c r="G9" s="55">
        <f t="shared" si="0"/>
        <v>1989.88</v>
      </c>
      <c r="H9" s="55">
        <f t="shared" si="0"/>
        <v>1989.88</v>
      </c>
    </row>
    <row r="10" spans="1:9" x14ac:dyDescent="0.25">
      <c r="A10" s="6"/>
      <c r="B10" s="10">
        <v>84</v>
      </c>
      <c r="C10" s="10" t="s">
        <v>28</v>
      </c>
      <c r="D10" s="52">
        <v>1989.95</v>
      </c>
      <c r="E10" s="55">
        <v>1989.88</v>
      </c>
      <c r="F10" s="55">
        <v>1989.88</v>
      </c>
      <c r="G10" s="55">
        <v>1989.88</v>
      </c>
      <c r="H10" s="55">
        <v>1989.88</v>
      </c>
    </row>
    <row r="11" spans="1:9" x14ac:dyDescent="0.25">
      <c r="A11" s="6"/>
      <c r="B11" s="10"/>
      <c r="C11" s="31"/>
      <c r="D11" s="52"/>
      <c r="E11" s="55"/>
      <c r="F11" s="55"/>
      <c r="G11" s="55"/>
      <c r="H11" s="55"/>
    </row>
    <row r="12" spans="1:9" s="60" customFormat="1" x14ac:dyDescent="0.25">
      <c r="A12" s="6"/>
      <c r="B12" s="6"/>
      <c r="C12" s="27" t="s">
        <v>71</v>
      </c>
      <c r="D12" s="58">
        <f t="shared" ref="D12:H13" si="1">SUM(D13)</f>
        <v>1989.95</v>
      </c>
      <c r="E12" s="59">
        <f t="shared" si="1"/>
        <v>1989.88</v>
      </c>
      <c r="F12" s="59">
        <f t="shared" si="1"/>
        <v>1989.88</v>
      </c>
      <c r="G12" s="59">
        <f t="shared" si="1"/>
        <v>1989.88</v>
      </c>
      <c r="H12" s="59">
        <f t="shared" si="1"/>
        <v>1989.88</v>
      </c>
    </row>
    <row r="13" spans="1:9" ht="25.5" x14ac:dyDescent="0.25">
      <c r="A13" s="9">
        <v>5</v>
      </c>
      <c r="B13" s="9"/>
      <c r="C13" s="17" t="s">
        <v>22</v>
      </c>
      <c r="D13" s="52">
        <f t="shared" si="1"/>
        <v>1989.95</v>
      </c>
      <c r="E13" s="55">
        <f t="shared" si="1"/>
        <v>1989.88</v>
      </c>
      <c r="F13" s="55">
        <f t="shared" si="1"/>
        <v>1989.88</v>
      </c>
      <c r="G13" s="55">
        <f t="shared" si="1"/>
        <v>1989.88</v>
      </c>
      <c r="H13" s="55">
        <f t="shared" si="1"/>
        <v>1989.88</v>
      </c>
    </row>
    <row r="14" spans="1:9" ht="25.5" x14ac:dyDescent="0.25">
      <c r="A14" s="10"/>
      <c r="B14" s="10">
        <v>54</v>
      </c>
      <c r="C14" s="18" t="s">
        <v>29</v>
      </c>
      <c r="D14" s="52">
        <v>1989.95</v>
      </c>
      <c r="E14" s="55">
        <v>1989.88</v>
      </c>
      <c r="F14" s="55">
        <v>1989.88</v>
      </c>
      <c r="G14" s="55">
        <v>1989.88</v>
      </c>
      <c r="H14" s="57">
        <v>1989.88</v>
      </c>
    </row>
    <row r="16" spans="1:9" ht="15.75" x14ac:dyDescent="0.25">
      <c r="A16" s="149" t="s">
        <v>203</v>
      </c>
      <c r="B16" s="146"/>
      <c r="C16" s="146"/>
      <c r="D16" s="146"/>
      <c r="I16" s="53"/>
    </row>
    <row r="17" spans="1:9" ht="15.75" x14ac:dyDescent="0.25">
      <c r="A17" s="149" t="s">
        <v>211</v>
      </c>
      <c r="B17" s="146"/>
      <c r="C17" s="146"/>
      <c r="D17" s="146"/>
      <c r="H17" s="147" t="s">
        <v>196</v>
      </c>
      <c r="I17" s="147"/>
    </row>
    <row r="18" spans="1:9" x14ac:dyDescent="0.25">
      <c r="A18" s="148"/>
      <c r="B18" s="148"/>
      <c r="C18" s="148"/>
      <c r="D18" s="148"/>
      <c r="I18" s="53"/>
    </row>
    <row r="19" spans="1:9" ht="15.75" x14ac:dyDescent="0.25">
      <c r="A19" s="149" t="s">
        <v>214</v>
      </c>
      <c r="B19" s="146"/>
      <c r="C19" s="146"/>
      <c r="D19" s="146"/>
      <c r="H19" s="147" t="s">
        <v>206</v>
      </c>
      <c r="I19" s="147"/>
    </row>
  </sheetData>
  <mergeCells count="9">
    <mergeCell ref="A18:D18"/>
    <mergeCell ref="A19:D19"/>
    <mergeCell ref="H19:I19"/>
    <mergeCell ref="A1:H1"/>
    <mergeCell ref="A3:H3"/>
    <mergeCell ref="A5:H5"/>
    <mergeCell ref="A16:D16"/>
    <mergeCell ref="A17:D17"/>
    <mergeCell ref="H17:I17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A22" sqref="A22:D22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26" t="s">
        <v>210</v>
      </c>
      <c r="B1" s="126"/>
      <c r="C1" s="126"/>
      <c r="D1" s="126"/>
      <c r="E1" s="126"/>
      <c r="F1" s="126"/>
    </row>
    <row r="2" spans="1:6" ht="18" customHeight="1" x14ac:dyDescent="0.25">
      <c r="A2" s="3"/>
      <c r="B2" s="3"/>
      <c r="C2" s="3"/>
      <c r="D2" s="3"/>
      <c r="E2" s="3"/>
      <c r="F2" s="3"/>
    </row>
    <row r="3" spans="1:6" ht="15.95" customHeight="1" x14ac:dyDescent="0.25">
      <c r="A3" s="126" t="s">
        <v>24</v>
      </c>
      <c r="B3" s="126"/>
      <c r="C3" s="126"/>
      <c r="D3" s="126"/>
      <c r="E3" s="126"/>
      <c r="F3" s="126"/>
    </row>
    <row r="4" spans="1:6" ht="18" x14ac:dyDescent="0.25">
      <c r="A4" s="3"/>
      <c r="B4" s="3"/>
      <c r="C4" s="3"/>
      <c r="D4" s="3"/>
      <c r="E4" s="4"/>
      <c r="F4" s="4"/>
    </row>
    <row r="5" spans="1:6" ht="18" customHeight="1" x14ac:dyDescent="0.25">
      <c r="A5" s="126" t="s">
        <v>67</v>
      </c>
      <c r="B5" s="126"/>
      <c r="C5" s="126"/>
      <c r="D5" s="126"/>
      <c r="E5" s="126"/>
      <c r="F5" s="126"/>
    </row>
    <row r="6" spans="1:6" ht="18" x14ac:dyDescent="0.25">
      <c r="A6" s="3"/>
      <c r="B6" s="3"/>
      <c r="C6" s="3"/>
      <c r="D6" s="3"/>
      <c r="E6" s="4"/>
      <c r="F6" s="4"/>
    </row>
    <row r="7" spans="1:6" ht="25.5" x14ac:dyDescent="0.25">
      <c r="A7" s="13" t="s">
        <v>58</v>
      </c>
      <c r="B7" s="13" t="s">
        <v>40</v>
      </c>
      <c r="C7" s="14" t="s">
        <v>41</v>
      </c>
      <c r="D7" s="14" t="s">
        <v>38</v>
      </c>
      <c r="E7" s="14" t="s">
        <v>33</v>
      </c>
      <c r="F7" s="14" t="s">
        <v>39</v>
      </c>
    </row>
    <row r="8" spans="1:6" x14ac:dyDescent="0.25">
      <c r="A8" s="6" t="s">
        <v>68</v>
      </c>
      <c r="B8" s="61">
        <f t="shared" ref="B8:F9" si="0">SUM(B9)</f>
        <v>1989.95</v>
      </c>
      <c r="C8" s="62">
        <f t="shared" si="0"/>
        <v>1989.88</v>
      </c>
      <c r="D8" s="62">
        <f t="shared" si="0"/>
        <v>1989.88</v>
      </c>
      <c r="E8" s="62">
        <f t="shared" si="0"/>
        <v>1989.88</v>
      </c>
      <c r="F8" s="62">
        <f t="shared" si="0"/>
        <v>1989.88</v>
      </c>
    </row>
    <row r="9" spans="1:6" ht="25.5" x14ac:dyDescent="0.25">
      <c r="A9" s="6" t="s">
        <v>69</v>
      </c>
      <c r="B9" s="52">
        <f t="shared" si="0"/>
        <v>1989.95</v>
      </c>
      <c r="C9" s="55">
        <f t="shared" si="0"/>
        <v>1989.88</v>
      </c>
      <c r="D9" s="55">
        <f t="shared" si="0"/>
        <v>1989.88</v>
      </c>
      <c r="E9" s="55">
        <f t="shared" si="0"/>
        <v>1989.88</v>
      </c>
      <c r="F9" s="55">
        <f t="shared" si="0"/>
        <v>1989.88</v>
      </c>
    </row>
    <row r="10" spans="1:6" ht="25.5" x14ac:dyDescent="0.25">
      <c r="A10" s="11" t="s">
        <v>70</v>
      </c>
      <c r="B10" s="52">
        <v>1989.95</v>
      </c>
      <c r="C10" s="55">
        <v>1989.88</v>
      </c>
      <c r="D10" s="55">
        <v>1989.88</v>
      </c>
      <c r="E10" s="55">
        <v>1989.88</v>
      </c>
      <c r="F10" s="55">
        <v>1989.88</v>
      </c>
    </row>
    <row r="11" spans="1:6" x14ac:dyDescent="0.25">
      <c r="A11" s="11"/>
      <c r="B11" s="52"/>
      <c r="C11" s="55"/>
      <c r="D11" s="55"/>
      <c r="E11" s="55"/>
      <c r="F11" s="55"/>
    </row>
    <row r="12" spans="1:6" x14ac:dyDescent="0.25">
      <c r="A12" s="6" t="s">
        <v>71</v>
      </c>
      <c r="B12" s="58">
        <f>SUM(B15)</f>
        <v>1989.95</v>
      </c>
      <c r="C12" s="59">
        <f>SUM(C15)</f>
        <v>1989.88</v>
      </c>
      <c r="D12" s="59">
        <f>SUM(D15)</f>
        <v>1989.88</v>
      </c>
      <c r="E12" s="59">
        <f>SUM(E15)</f>
        <v>1989.88</v>
      </c>
      <c r="F12" s="59">
        <f>SUM(F15)</f>
        <v>1989.88</v>
      </c>
    </row>
    <row r="13" spans="1:6" x14ac:dyDescent="0.25">
      <c r="A13" s="17" t="s">
        <v>62</v>
      </c>
    </row>
    <row r="14" spans="1:6" x14ac:dyDescent="0.25">
      <c r="A14" s="8" t="s">
        <v>63</v>
      </c>
    </row>
    <row r="15" spans="1:6" x14ac:dyDescent="0.25">
      <c r="A15" s="17" t="s">
        <v>64</v>
      </c>
      <c r="B15" s="52">
        <f>SUM(B16)</f>
        <v>1989.95</v>
      </c>
      <c r="C15" s="55">
        <f>SUM(C16)</f>
        <v>1989.88</v>
      </c>
      <c r="D15" s="55">
        <f>SUM(D16)</f>
        <v>1989.88</v>
      </c>
      <c r="E15" s="55">
        <f>SUM(E16)</f>
        <v>1989.88</v>
      </c>
      <c r="F15" s="55">
        <f>SUM(F16)</f>
        <v>1989.88</v>
      </c>
    </row>
    <row r="16" spans="1:6" x14ac:dyDescent="0.25">
      <c r="A16" s="8" t="s">
        <v>65</v>
      </c>
      <c r="B16" s="52">
        <v>1989.95</v>
      </c>
      <c r="C16" s="55">
        <v>1989.88</v>
      </c>
      <c r="D16" s="55">
        <v>1989.88</v>
      </c>
      <c r="E16" s="55">
        <v>1989.88</v>
      </c>
      <c r="F16" s="57">
        <v>1989.88</v>
      </c>
    </row>
    <row r="18" spans="1:9" x14ac:dyDescent="0.25">
      <c r="A18" s="148"/>
      <c r="B18" s="148"/>
    </row>
    <row r="19" spans="1:9" ht="15.75" x14ac:dyDescent="0.25">
      <c r="A19" s="149" t="s">
        <v>203</v>
      </c>
      <c r="B19" s="146"/>
      <c r="C19" s="146"/>
      <c r="D19" s="146"/>
      <c r="E19" s="53"/>
      <c r="F19" s="53"/>
      <c r="G19" s="53"/>
      <c r="H19" s="53"/>
      <c r="I19" s="53"/>
    </row>
    <row r="20" spans="1:9" ht="15.75" x14ac:dyDescent="0.25">
      <c r="A20" s="149" t="s">
        <v>211</v>
      </c>
      <c r="B20" s="146"/>
      <c r="C20" s="146"/>
      <c r="D20" s="146"/>
      <c r="E20" s="53"/>
      <c r="F20" s="147" t="s">
        <v>207</v>
      </c>
      <c r="G20" s="147"/>
      <c r="H20" s="147"/>
      <c r="I20" s="147"/>
    </row>
    <row r="21" spans="1:9" x14ac:dyDescent="0.25">
      <c r="A21" s="148"/>
      <c r="B21" s="148"/>
      <c r="C21" s="148"/>
      <c r="D21" s="148"/>
      <c r="E21" s="53"/>
      <c r="F21" s="53"/>
      <c r="G21" s="53"/>
      <c r="H21" s="53"/>
      <c r="I21" s="53"/>
    </row>
    <row r="22" spans="1:9" ht="15.75" x14ac:dyDescent="0.25">
      <c r="A22" s="149" t="s">
        <v>213</v>
      </c>
      <c r="B22" s="146"/>
      <c r="C22" s="146"/>
      <c r="D22" s="146"/>
      <c r="E22" s="53"/>
      <c r="F22" s="53" t="s">
        <v>208</v>
      </c>
      <c r="G22" s="53"/>
      <c r="H22" s="147"/>
      <c r="I22" s="147"/>
    </row>
  </sheetData>
  <mergeCells count="11">
    <mergeCell ref="H22:I22"/>
    <mergeCell ref="A19:D19"/>
    <mergeCell ref="A20:D20"/>
    <mergeCell ref="H20:I20"/>
    <mergeCell ref="A21:D21"/>
    <mergeCell ref="F20:G20"/>
    <mergeCell ref="A1:F1"/>
    <mergeCell ref="A3:F3"/>
    <mergeCell ref="A5:F5"/>
    <mergeCell ref="A18:B18"/>
    <mergeCell ref="A22:D2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topLeftCell="A163" workbookViewId="0">
      <selection activeCell="A183" sqref="A183:D18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6.5703125" customWidth="1"/>
    <col min="4" max="4" width="36" customWidth="1"/>
    <col min="5" max="5" width="32.85546875" style="53" customWidth="1"/>
    <col min="6" max="9" width="25.28515625" style="53" customWidth="1"/>
  </cols>
  <sheetData>
    <row r="1" spans="1:9" ht="42" customHeight="1" x14ac:dyDescent="0.25">
      <c r="A1" s="126" t="s">
        <v>210</v>
      </c>
      <c r="B1" s="126"/>
      <c r="C1" s="126"/>
      <c r="D1" s="126"/>
      <c r="E1" s="126"/>
      <c r="F1" s="126"/>
      <c r="G1" s="126"/>
      <c r="H1" s="126"/>
      <c r="I1" s="126"/>
    </row>
    <row r="2" spans="1:9" ht="18" x14ac:dyDescent="0.25">
      <c r="A2" s="3"/>
      <c r="B2" s="3"/>
      <c r="D2" s="3"/>
      <c r="E2" s="50"/>
      <c r="F2" s="50"/>
      <c r="G2" s="50"/>
      <c r="H2" s="56"/>
      <c r="I2" s="56"/>
    </row>
    <row r="3" spans="1:9" ht="18" customHeight="1" x14ac:dyDescent="0.25">
      <c r="A3" s="126" t="s">
        <v>23</v>
      </c>
      <c r="B3" s="128"/>
      <c r="C3" s="128"/>
      <c r="D3" s="128"/>
      <c r="E3" s="128"/>
      <c r="F3" s="128"/>
      <c r="G3" s="128"/>
      <c r="H3" s="128"/>
      <c r="I3" s="128"/>
    </row>
    <row r="4" spans="1:9" ht="18" x14ac:dyDescent="0.25">
      <c r="A4" s="3"/>
      <c r="B4" s="3"/>
      <c r="C4" s="3"/>
      <c r="D4" s="3"/>
      <c r="E4" s="50"/>
      <c r="F4" s="50"/>
      <c r="G4" s="50"/>
      <c r="H4" s="56"/>
      <c r="I4" s="56"/>
    </row>
    <row r="5" spans="1:9" ht="25.5" x14ac:dyDescent="0.25">
      <c r="A5" s="170" t="s">
        <v>25</v>
      </c>
      <c r="B5" s="171"/>
      <c r="C5" s="172"/>
      <c r="D5" s="13" t="s">
        <v>26</v>
      </c>
      <c r="E5" s="51" t="s">
        <v>40</v>
      </c>
      <c r="F5" s="54" t="s">
        <v>41</v>
      </c>
      <c r="G5" s="54" t="s">
        <v>38</v>
      </c>
      <c r="H5" s="54" t="s">
        <v>33</v>
      </c>
      <c r="I5" s="54" t="s">
        <v>39</v>
      </c>
    </row>
    <row r="6" spans="1:9" x14ac:dyDescent="0.25">
      <c r="A6" s="158" t="s">
        <v>84</v>
      </c>
      <c r="B6" s="159"/>
      <c r="C6" s="160"/>
      <c r="D6" s="21" t="s">
        <v>85</v>
      </c>
      <c r="E6" s="52"/>
      <c r="F6" s="55"/>
      <c r="G6" s="55"/>
      <c r="H6" s="55"/>
      <c r="I6" s="55"/>
    </row>
    <row r="7" spans="1:9" ht="25.15" customHeight="1" x14ac:dyDescent="0.25">
      <c r="A7" s="158" t="s">
        <v>110</v>
      </c>
      <c r="B7" s="159"/>
      <c r="C7" s="160"/>
      <c r="D7" s="63" t="s">
        <v>86</v>
      </c>
      <c r="E7" s="52"/>
      <c r="F7" s="55"/>
      <c r="G7" s="55"/>
      <c r="H7" s="55"/>
      <c r="I7" s="55"/>
    </row>
    <row r="8" spans="1:9" s="60" customFormat="1" ht="25.5" x14ac:dyDescent="0.25">
      <c r="A8" s="164" t="s">
        <v>101</v>
      </c>
      <c r="B8" s="165"/>
      <c r="C8" s="166"/>
      <c r="D8" s="64" t="s">
        <v>177</v>
      </c>
      <c r="E8" s="58"/>
      <c r="F8" s="59"/>
      <c r="G8" s="59"/>
      <c r="H8" s="59"/>
      <c r="I8" s="89"/>
    </row>
    <row r="9" spans="1:9" s="60" customFormat="1" x14ac:dyDescent="0.25">
      <c r="A9" s="158">
        <v>3</v>
      </c>
      <c r="B9" s="159"/>
      <c r="C9" s="160"/>
      <c r="D9" s="21" t="s">
        <v>10</v>
      </c>
      <c r="E9" s="58">
        <f>SUM(E11+E33+E35)</f>
        <v>361979.55999999994</v>
      </c>
      <c r="F9" s="59">
        <f>SUM(F11+F33+F35)</f>
        <v>417178.23</v>
      </c>
      <c r="G9" s="59">
        <f>SUM(G11+G33+G35)</f>
        <v>417178.23</v>
      </c>
      <c r="H9" s="59">
        <f>SUM(H11+H33+H35)</f>
        <v>417178.23</v>
      </c>
      <c r="I9" s="59">
        <f>SUM(I11+I33+I35)</f>
        <v>417178.23</v>
      </c>
    </row>
    <row r="10" spans="1:9" s="60" customFormat="1" x14ac:dyDescent="0.25">
      <c r="A10" s="176">
        <v>31</v>
      </c>
      <c r="B10" s="177"/>
      <c r="C10" s="178"/>
      <c r="D10" s="21" t="s">
        <v>11</v>
      </c>
      <c r="E10" s="58"/>
      <c r="F10" s="59"/>
      <c r="G10" s="59"/>
      <c r="H10" s="59"/>
      <c r="I10" s="59"/>
    </row>
    <row r="11" spans="1:9" s="60" customFormat="1" x14ac:dyDescent="0.25">
      <c r="A11" s="67">
        <v>32</v>
      </c>
      <c r="B11" s="68"/>
      <c r="C11" s="69"/>
      <c r="D11" s="21" t="s">
        <v>27</v>
      </c>
      <c r="E11" s="58">
        <f>SUM(E12:E32)</f>
        <v>225001.54999999996</v>
      </c>
      <c r="F11" s="59">
        <f>SUM(F12:F32)</f>
        <v>249729.46</v>
      </c>
      <c r="G11" s="59">
        <f>SUM(G12:G32)</f>
        <v>249729.46</v>
      </c>
      <c r="H11" s="59">
        <f>SUM(H12:H32)</f>
        <v>249729.46</v>
      </c>
      <c r="I11" s="59">
        <f>SUM(I12:I32)</f>
        <v>249729.46</v>
      </c>
    </row>
    <row r="12" spans="1:9" x14ac:dyDescent="0.25">
      <c r="A12" s="45">
        <v>3211</v>
      </c>
      <c r="B12" s="46"/>
      <c r="C12" s="47"/>
      <c r="D12" s="20" t="s">
        <v>140</v>
      </c>
      <c r="E12" s="52">
        <v>2660.35</v>
      </c>
      <c r="F12" s="55">
        <v>3989</v>
      </c>
      <c r="G12" s="55">
        <v>3989</v>
      </c>
      <c r="H12" s="55">
        <v>3989</v>
      </c>
      <c r="I12" s="55">
        <v>3989</v>
      </c>
    </row>
    <row r="13" spans="1:9" x14ac:dyDescent="0.25">
      <c r="A13" s="45">
        <v>3213</v>
      </c>
      <c r="B13" s="46"/>
      <c r="C13" s="47"/>
      <c r="D13" s="20" t="s">
        <v>87</v>
      </c>
      <c r="E13" s="52">
        <v>285.35000000000002</v>
      </c>
      <c r="F13" s="55">
        <v>1142.44</v>
      </c>
      <c r="G13" s="55">
        <v>1142.44</v>
      </c>
      <c r="H13" s="55">
        <v>1142.44</v>
      </c>
      <c r="I13" s="55">
        <v>1142.44</v>
      </c>
    </row>
    <row r="14" spans="1:9" x14ac:dyDescent="0.25">
      <c r="A14" s="45">
        <v>3221</v>
      </c>
      <c r="B14" s="46"/>
      <c r="C14" s="47"/>
      <c r="D14" s="20" t="s">
        <v>188</v>
      </c>
      <c r="E14" s="52">
        <v>15344.53</v>
      </c>
      <c r="F14" s="55">
        <v>17106.060000000001</v>
      </c>
      <c r="G14" s="55">
        <v>17106.060000000001</v>
      </c>
      <c r="H14" s="55">
        <v>17106.060000000001</v>
      </c>
      <c r="I14" s="55">
        <v>17106.060000000001</v>
      </c>
    </row>
    <row r="15" spans="1:9" x14ac:dyDescent="0.25">
      <c r="A15" s="45">
        <v>3222</v>
      </c>
      <c r="B15" s="46"/>
      <c r="C15" s="47"/>
      <c r="D15" s="20" t="s">
        <v>88</v>
      </c>
      <c r="E15" s="52">
        <v>79.63</v>
      </c>
      <c r="F15" s="55">
        <v>497.25</v>
      </c>
      <c r="G15" s="55">
        <v>497.25</v>
      </c>
      <c r="H15" s="55">
        <v>497.25</v>
      </c>
      <c r="I15" s="55">
        <v>497.25</v>
      </c>
    </row>
    <row r="16" spans="1:9" x14ac:dyDescent="0.25">
      <c r="A16" s="45">
        <v>3223</v>
      </c>
      <c r="B16" s="46"/>
      <c r="C16" s="47"/>
      <c r="D16" s="20" t="s">
        <v>89</v>
      </c>
      <c r="E16" s="52">
        <v>146195.88</v>
      </c>
      <c r="F16" s="55">
        <v>143537.79</v>
      </c>
      <c r="G16" s="55">
        <v>143537.79</v>
      </c>
      <c r="H16" s="55">
        <v>143537.79</v>
      </c>
      <c r="I16" s="55">
        <v>143537.79</v>
      </c>
    </row>
    <row r="17" spans="1:9" x14ac:dyDescent="0.25">
      <c r="A17" s="45">
        <v>3224</v>
      </c>
      <c r="B17" s="46"/>
      <c r="C17" s="47"/>
      <c r="D17" s="20" t="s">
        <v>90</v>
      </c>
      <c r="E17" s="52">
        <v>3932.23</v>
      </c>
      <c r="F17" s="55">
        <v>8512.7999999999993</v>
      </c>
      <c r="G17" s="55">
        <v>8512.7999999999993</v>
      </c>
      <c r="H17" s="55">
        <v>8512.7999999999993</v>
      </c>
      <c r="I17" s="55">
        <v>8512.7999999999993</v>
      </c>
    </row>
    <row r="18" spans="1:9" x14ac:dyDescent="0.25">
      <c r="A18" s="45">
        <v>3225</v>
      </c>
      <c r="B18" s="46"/>
      <c r="C18" s="47"/>
      <c r="D18" s="20" t="s">
        <v>91</v>
      </c>
      <c r="E18" s="52">
        <v>1188.92</v>
      </c>
      <c r="F18" s="55">
        <v>2057.1999999999998</v>
      </c>
      <c r="G18" s="55">
        <v>2057.1999999999998</v>
      </c>
      <c r="H18" s="55">
        <v>2057.1999999999998</v>
      </c>
      <c r="I18" s="55">
        <v>2057.1999999999998</v>
      </c>
    </row>
    <row r="19" spans="1:9" x14ac:dyDescent="0.25">
      <c r="A19" s="45">
        <v>3227</v>
      </c>
      <c r="B19" s="46"/>
      <c r="C19" s="47"/>
      <c r="D19" s="20" t="s">
        <v>92</v>
      </c>
      <c r="E19" s="52">
        <v>786.31</v>
      </c>
      <c r="F19" s="55">
        <v>796.34</v>
      </c>
      <c r="G19" s="55">
        <v>796.34</v>
      </c>
      <c r="H19" s="55">
        <v>796.34</v>
      </c>
      <c r="I19" s="55">
        <v>796.34</v>
      </c>
    </row>
    <row r="20" spans="1:9" x14ac:dyDescent="0.25">
      <c r="A20" s="45">
        <v>3231</v>
      </c>
      <c r="B20" s="46"/>
      <c r="C20" s="47"/>
      <c r="D20" s="20" t="s">
        <v>93</v>
      </c>
      <c r="E20" s="52">
        <v>5344.5</v>
      </c>
      <c r="F20" s="55">
        <v>6370.69</v>
      </c>
      <c r="G20" s="55">
        <v>6370.69</v>
      </c>
      <c r="H20" s="55">
        <v>6370.69</v>
      </c>
      <c r="I20" s="55">
        <v>6370.69</v>
      </c>
    </row>
    <row r="21" spans="1:9" x14ac:dyDescent="0.25">
      <c r="A21" s="45">
        <v>3232</v>
      </c>
      <c r="B21" s="46"/>
      <c r="C21" s="47"/>
      <c r="D21" s="20" t="s">
        <v>94</v>
      </c>
      <c r="E21" s="52">
        <v>18502.310000000001</v>
      </c>
      <c r="F21" s="55">
        <v>21862.880000000001</v>
      </c>
      <c r="G21" s="55">
        <v>21862.880000000001</v>
      </c>
      <c r="H21" s="55">
        <v>21862.880000000001</v>
      </c>
      <c r="I21" s="55">
        <v>21862.880000000001</v>
      </c>
    </row>
    <row r="22" spans="1:9" x14ac:dyDescent="0.25">
      <c r="A22" s="45">
        <v>3233</v>
      </c>
      <c r="B22" s="46"/>
      <c r="C22" s="47"/>
      <c r="D22" s="20" t="s">
        <v>95</v>
      </c>
      <c r="E22" s="52">
        <v>1233.3900000000001</v>
      </c>
      <c r="F22" s="55">
        <v>3251.71</v>
      </c>
      <c r="G22" s="55">
        <v>3251.71</v>
      </c>
      <c r="H22" s="55">
        <v>3251.71</v>
      </c>
      <c r="I22" s="55">
        <v>3251.71</v>
      </c>
    </row>
    <row r="23" spans="1:9" x14ac:dyDescent="0.25">
      <c r="A23" s="45">
        <v>3234</v>
      </c>
      <c r="B23" s="46"/>
      <c r="C23" s="47"/>
      <c r="D23" s="20" t="s">
        <v>96</v>
      </c>
      <c r="E23" s="52">
        <v>14413.46</v>
      </c>
      <c r="F23" s="55">
        <v>17253.96</v>
      </c>
      <c r="G23" s="55">
        <v>17253.96</v>
      </c>
      <c r="H23" s="55">
        <v>17253.96</v>
      </c>
      <c r="I23" s="55">
        <v>17253.96</v>
      </c>
    </row>
    <row r="24" spans="1:9" x14ac:dyDescent="0.25">
      <c r="A24" s="45">
        <v>3235</v>
      </c>
      <c r="B24" s="46"/>
      <c r="C24" s="47"/>
      <c r="D24" s="20" t="s">
        <v>97</v>
      </c>
      <c r="E24" s="52">
        <v>735.63</v>
      </c>
      <c r="F24" s="55">
        <v>902.52</v>
      </c>
      <c r="G24" s="55">
        <v>902.52</v>
      </c>
      <c r="H24" s="55">
        <v>902.52</v>
      </c>
      <c r="I24" s="55">
        <v>902.52</v>
      </c>
    </row>
    <row r="25" spans="1:9" x14ac:dyDescent="0.25">
      <c r="A25" s="45">
        <v>3236</v>
      </c>
      <c r="B25" s="46"/>
      <c r="C25" s="47"/>
      <c r="D25" s="20" t="s">
        <v>98</v>
      </c>
      <c r="E25" s="52">
        <v>1451.11</v>
      </c>
      <c r="F25" s="55">
        <v>8912</v>
      </c>
      <c r="G25" s="55">
        <v>8912</v>
      </c>
      <c r="H25" s="55">
        <v>8912</v>
      </c>
      <c r="I25" s="55">
        <v>8912</v>
      </c>
    </row>
    <row r="26" spans="1:9" x14ac:dyDescent="0.25">
      <c r="A26" s="45">
        <v>3237</v>
      </c>
      <c r="B26" s="46"/>
      <c r="C26" s="47"/>
      <c r="D26" s="20" t="s">
        <v>99</v>
      </c>
      <c r="E26" s="52">
        <v>4862.08</v>
      </c>
      <c r="F26" s="55">
        <v>4578.9399999999996</v>
      </c>
      <c r="G26" s="55">
        <v>4578.9399999999996</v>
      </c>
      <c r="H26" s="55">
        <v>4578.9399999999996</v>
      </c>
      <c r="I26" s="55">
        <v>4578.9399999999996</v>
      </c>
    </row>
    <row r="27" spans="1:9" x14ac:dyDescent="0.25">
      <c r="A27" s="45">
        <v>3238</v>
      </c>
      <c r="B27" s="46"/>
      <c r="C27" s="47"/>
      <c r="D27" s="20" t="s">
        <v>100</v>
      </c>
      <c r="E27" s="52">
        <v>3117.33</v>
      </c>
      <c r="F27" s="55">
        <v>2588.09</v>
      </c>
      <c r="G27" s="55">
        <v>2588.09</v>
      </c>
      <c r="H27" s="55">
        <v>2588.09</v>
      </c>
      <c r="I27" s="55">
        <v>2588.09</v>
      </c>
    </row>
    <row r="28" spans="1:9" x14ac:dyDescent="0.25">
      <c r="A28" s="45">
        <v>3292</v>
      </c>
      <c r="B28" s="46"/>
      <c r="C28" s="47"/>
      <c r="D28" s="20" t="s">
        <v>102</v>
      </c>
      <c r="E28" s="52">
        <v>4266.53</v>
      </c>
      <c r="F28" s="55">
        <v>5043.47</v>
      </c>
      <c r="G28" s="55">
        <v>5043.47</v>
      </c>
      <c r="H28" s="55">
        <v>5043.47</v>
      </c>
      <c r="I28" s="55">
        <v>5043.47</v>
      </c>
    </row>
    <row r="29" spans="1:9" x14ac:dyDescent="0.25">
      <c r="A29" s="173">
        <v>3293</v>
      </c>
      <c r="B29" s="174"/>
      <c r="C29" s="175"/>
      <c r="D29" s="20" t="s">
        <v>103</v>
      </c>
      <c r="E29" s="52">
        <v>61.56</v>
      </c>
      <c r="F29" s="55">
        <v>265.45</v>
      </c>
      <c r="G29" s="55">
        <v>265.45</v>
      </c>
      <c r="H29" s="55">
        <v>265.45</v>
      </c>
      <c r="I29" s="55">
        <v>265.45</v>
      </c>
    </row>
    <row r="30" spans="1:9" x14ac:dyDescent="0.25">
      <c r="A30" s="45">
        <v>3294</v>
      </c>
      <c r="B30" s="46"/>
      <c r="C30" s="47"/>
      <c r="D30" s="20" t="s">
        <v>104</v>
      </c>
      <c r="E30" s="52">
        <v>159.27000000000001</v>
      </c>
      <c r="F30" s="55">
        <v>265.45</v>
      </c>
      <c r="G30" s="55">
        <v>265.45</v>
      </c>
      <c r="H30" s="55">
        <v>265.45</v>
      </c>
      <c r="I30" s="55">
        <v>265.45</v>
      </c>
    </row>
    <row r="31" spans="1:9" x14ac:dyDescent="0.25">
      <c r="A31" s="45">
        <v>3295</v>
      </c>
      <c r="B31" s="46"/>
      <c r="C31" s="47"/>
      <c r="D31" s="20" t="s">
        <v>105</v>
      </c>
      <c r="E31" s="52">
        <v>211.43</v>
      </c>
      <c r="F31" s="55">
        <v>331.81</v>
      </c>
      <c r="G31" s="55">
        <v>331.81</v>
      </c>
      <c r="H31" s="55">
        <v>331.81</v>
      </c>
      <c r="I31" s="55">
        <v>331.81</v>
      </c>
    </row>
    <row r="32" spans="1:9" x14ac:dyDescent="0.25">
      <c r="A32" s="45">
        <v>3299</v>
      </c>
      <c r="B32" s="46"/>
      <c r="C32" s="47"/>
      <c r="D32" s="20" t="s">
        <v>106</v>
      </c>
      <c r="E32" s="52">
        <v>169.75</v>
      </c>
      <c r="F32" s="55">
        <v>463.61</v>
      </c>
      <c r="G32" s="55">
        <v>463.61</v>
      </c>
      <c r="H32" s="55">
        <v>463.61</v>
      </c>
      <c r="I32" s="55">
        <v>463.61</v>
      </c>
    </row>
    <row r="33" spans="1:9" s="60" customFormat="1" x14ac:dyDescent="0.25">
      <c r="A33" s="67">
        <v>34</v>
      </c>
      <c r="B33" s="68"/>
      <c r="C33" s="69"/>
      <c r="D33" s="21" t="s">
        <v>82</v>
      </c>
      <c r="E33" s="58">
        <f>SUM(E34)</f>
        <v>1306.54</v>
      </c>
      <c r="F33" s="59">
        <f>SUM(F34)</f>
        <v>1459.97</v>
      </c>
      <c r="G33" s="59">
        <f>SUM(G34)</f>
        <v>1459.97</v>
      </c>
      <c r="H33" s="59">
        <f>SUM(H34)</f>
        <v>1459.97</v>
      </c>
      <c r="I33" s="59">
        <f>SUM(I34)</f>
        <v>1459.97</v>
      </c>
    </row>
    <row r="34" spans="1:9" x14ac:dyDescent="0.25">
      <c r="A34" s="45">
        <v>3431</v>
      </c>
      <c r="B34" s="46"/>
      <c r="C34" s="47"/>
      <c r="D34" s="20" t="s">
        <v>107</v>
      </c>
      <c r="E34" s="52">
        <v>1306.54</v>
      </c>
      <c r="F34" s="55">
        <v>1459.97</v>
      </c>
      <c r="G34" s="55">
        <v>1459.97</v>
      </c>
      <c r="H34" s="55">
        <v>1459.97</v>
      </c>
      <c r="I34" s="55">
        <v>1459.97</v>
      </c>
    </row>
    <row r="35" spans="1:9" s="60" customFormat="1" ht="35.65" customHeight="1" x14ac:dyDescent="0.25">
      <c r="A35" s="67">
        <v>37</v>
      </c>
      <c r="B35" s="68"/>
      <c r="C35" s="69"/>
      <c r="D35" s="21" t="s">
        <v>108</v>
      </c>
      <c r="E35" s="58">
        <f>SUM(E36)</f>
        <v>135671.47</v>
      </c>
      <c r="F35" s="59">
        <f>SUM(F36)</f>
        <v>165988.79999999999</v>
      </c>
      <c r="G35" s="59">
        <f>SUM(G36)</f>
        <v>165988.79999999999</v>
      </c>
      <c r="H35" s="59">
        <f>SUM(H36)</f>
        <v>165988.79999999999</v>
      </c>
      <c r="I35" s="59">
        <f>SUM(I36)</f>
        <v>165988.79999999999</v>
      </c>
    </row>
    <row r="36" spans="1:9" x14ac:dyDescent="0.25">
      <c r="A36" s="70">
        <v>3722</v>
      </c>
      <c r="B36" s="46"/>
      <c r="C36" s="47"/>
      <c r="D36" s="20" t="s">
        <v>109</v>
      </c>
      <c r="E36" s="52">
        <v>135671.47</v>
      </c>
      <c r="F36" s="53">
        <v>165988.79999999999</v>
      </c>
      <c r="G36" s="53">
        <v>165988.79999999999</v>
      </c>
      <c r="H36" s="53">
        <v>165988.79999999999</v>
      </c>
      <c r="I36" s="53">
        <v>165988.79999999999</v>
      </c>
    </row>
    <row r="37" spans="1:9" x14ac:dyDescent="0.25">
      <c r="A37" s="70"/>
      <c r="B37" s="46"/>
      <c r="C37" s="47"/>
      <c r="D37" s="20"/>
      <c r="E37" s="52"/>
      <c r="F37" s="55"/>
      <c r="G37" s="55"/>
      <c r="H37" s="55"/>
      <c r="I37" s="57"/>
    </row>
    <row r="38" spans="1:9" x14ac:dyDescent="0.25">
      <c r="A38" s="70"/>
      <c r="B38" s="46"/>
      <c r="C38" s="47"/>
      <c r="D38" s="20"/>
      <c r="E38" s="52"/>
      <c r="F38" s="55"/>
      <c r="G38" s="55"/>
      <c r="H38" s="55"/>
      <c r="I38" s="57"/>
    </row>
    <row r="39" spans="1:9" x14ac:dyDescent="0.25">
      <c r="A39" s="158" t="s">
        <v>142</v>
      </c>
      <c r="B39" s="159"/>
      <c r="C39" s="160"/>
      <c r="D39" s="21" t="s">
        <v>143</v>
      </c>
      <c r="E39" s="58">
        <f>SUM(E40)</f>
        <v>1393.59</v>
      </c>
      <c r="F39" s="55"/>
      <c r="G39" s="55"/>
      <c r="H39" s="55"/>
      <c r="I39" s="55"/>
    </row>
    <row r="40" spans="1:9" ht="36" customHeight="1" x14ac:dyDescent="0.25">
      <c r="A40" s="152" t="s">
        <v>144</v>
      </c>
      <c r="B40" s="153"/>
      <c r="C40" s="154"/>
      <c r="D40" s="64" t="s">
        <v>177</v>
      </c>
      <c r="E40" s="52">
        <f>SUM(E41)</f>
        <v>1393.59</v>
      </c>
      <c r="F40" s="55"/>
      <c r="G40" s="55"/>
      <c r="H40" s="55"/>
      <c r="I40" s="55"/>
    </row>
    <row r="41" spans="1:9" x14ac:dyDescent="0.25">
      <c r="A41" s="152">
        <v>4</v>
      </c>
      <c r="B41" s="153"/>
      <c r="C41" s="154"/>
      <c r="D41" s="20" t="s">
        <v>145</v>
      </c>
      <c r="E41" s="52">
        <f>SUM(E42)</f>
        <v>1393.59</v>
      </c>
      <c r="F41" s="55"/>
      <c r="G41" s="55"/>
      <c r="H41" s="55"/>
      <c r="I41" s="57" t="s">
        <v>205</v>
      </c>
    </row>
    <row r="42" spans="1:9" x14ac:dyDescent="0.25">
      <c r="A42" s="173">
        <v>4214</v>
      </c>
      <c r="B42" s="174"/>
      <c r="C42" s="175"/>
      <c r="D42" s="20" t="s">
        <v>145</v>
      </c>
      <c r="E42" s="52">
        <v>1393.59</v>
      </c>
      <c r="F42" s="55"/>
      <c r="G42" s="55"/>
      <c r="H42" s="55"/>
      <c r="I42" s="57"/>
    </row>
    <row r="44" spans="1:9" ht="25.5" x14ac:dyDescent="0.25">
      <c r="A44" s="158" t="s">
        <v>111</v>
      </c>
      <c r="B44" s="159"/>
      <c r="C44" s="160"/>
      <c r="D44" s="63" t="s">
        <v>112</v>
      </c>
      <c r="E44" s="84"/>
      <c r="F44" s="84"/>
      <c r="G44" s="84"/>
      <c r="H44" s="84"/>
      <c r="I44" s="84"/>
    </row>
    <row r="45" spans="1:9" s="60" customFormat="1" x14ac:dyDescent="0.25">
      <c r="A45" s="164" t="s">
        <v>113</v>
      </c>
      <c r="B45" s="165"/>
      <c r="C45" s="166"/>
      <c r="D45" s="21" t="s">
        <v>176</v>
      </c>
      <c r="E45" s="90">
        <f>SUM(E46)</f>
        <v>2084061.7399999998</v>
      </c>
      <c r="F45" s="90">
        <f>SUM(F46)</f>
        <v>1991950.5799999998</v>
      </c>
      <c r="G45" s="90">
        <f>SUM(G47+G51)</f>
        <v>2183600.5100000002</v>
      </c>
      <c r="H45" s="90">
        <f t="shared" ref="H45:I45" si="0">SUM(H46)</f>
        <v>2183600.5100000002</v>
      </c>
      <c r="I45" s="90">
        <f t="shared" si="0"/>
        <v>2183600.5100000002</v>
      </c>
    </row>
    <row r="46" spans="1:9" s="60" customFormat="1" x14ac:dyDescent="0.25">
      <c r="A46" s="158">
        <v>3</v>
      </c>
      <c r="B46" s="159"/>
      <c r="C46" s="160"/>
      <c r="D46" s="21" t="s">
        <v>10</v>
      </c>
      <c r="E46" s="90">
        <f>SUM(E47+E51)</f>
        <v>2084061.7399999998</v>
      </c>
      <c r="F46" s="90">
        <f>SUM(F47+F51)</f>
        <v>1991950.5799999998</v>
      </c>
      <c r="G46" s="90">
        <f t="shared" ref="G46:I46" si="1">SUM(G47+G51)</f>
        <v>2183600.5100000002</v>
      </c>
      <c r="H46" s="90">
        <f t="shared" si="1"/>
        <v>2183600.5100000002</v>
      </c>
      <c r="I46" s="90">
        <f t="shared" si="1"/>
        <v>2183600.5100000002</v>
      </c>
    </row>
    <row r="47" spans="1:9" s="60" customFormat="1" x14ac:dyDescent="0.25">
      <c r="A47" s="176">
        <v>31</v>
      </c>
      <c r="B47" s="177"/>
      <c r="C47" s="178"/>
      <c r="D47" s="21" t="s">
        <v>11</v>
      </c>
      <c r="E47" s="90">
        <f>SUM(E48:E50)</f>
        <v>2032512.8399999999</v>
      </c>
      <c r="F47" s="90">
        <f>SUM(F48:F50)</f>
        <v>1938455.93</v>
      </c>
      <c r="G47" s="90">
        <f t="shared" ref="G47:I47" si="2">SUM(G48:G50)</f>
        <v>2113495.85</v>
      </c>
      <c r="H47" s="90">
        <f t="shared" si="2"/>
        <v>2113495.85</v>
      </c>
      <c r="I47" s="90">
        <f t="shared" si="2"/>
        <v>2113495.85</v>
      </c>
    </row>
    <row r="48" spans="1:9" x14ac:dyDescent="0.25">
      <c r="A48" s="45">
        <v>3111</v>
      </c>
      <c r="B48" s="46"/>
      <c r="C48" s="47"/>
      <c r="D48" s="20" t="s">
        <v>114</v>
      </c>
      <c r="E48" s="84">
        <v>1680282.88</v>
      </c>
      <c r="F48" s="84">
        <v>1610480.21</v>
      </c>
      <c r="G48" s="84">
        <v>1750810.2</v>
      </c>
      <c r="H48" s="84">
        <v>1750810.2</v>
      </c>
      <c r="I48" s="84">
        <v>1750810.2</v>
      </c>
    </row>
    <row r="49" spans="1:9" x14ac:dyDescent="0.25">
      <c r="A49" s="45">
        <v>3121</v>
      </c>
      <c r="B49" s="46"/>
      <c r="C49" s="47"/>
      <c r="D49" s="20" t="s">
        <v>115</v>
      </c>
      <c r="E49" s="84">
        <v>81439.41</v>
      </c>
      <c r="F49" s="84">
        <v>73801.97</v>
      </c>
      <c r="G49" s="84">
        <v>73801.97</v>
      </c>
      <c r="H49" s="84">
        <v>73801.97</v>
      </c>
      <c r="I49" s="84">
        <v>73801.97</v>
      </c>
    </row>
    <row r="50" spans="1:9" x14ac:dyDescent="0.25">
      <c r="A50" s="45">
        <v>3132</v>
      </c>
      <c r="B50" s="46"/>
      <c r="C50" s="47"/>
      <c r="D50" s="20" t="s">
        <v>116</v>
      </c>
      <c r="E50" s="84">
        <v>270790.55</v>
      </c>
      <c r="F50" s="84">
        <v>254173.75</v>
      </c>
      <c r="G50" s="84">
        <v>288883.68</v>
      </c>
      <c r="H50" s="84">
        <v>288883.68</v>
      </c>
      <c r="I50" s="84">
        <v>288883.68</v>
      </c>
    </row>
    <row r="51" spans="1:9" s="60" customFormat="1" x14ac:dyDescent="0.25">
      <c r="A51" s="67">
        <v>32</v>
      </c>
      <c r="B51" s="68"/>
      <c r="C51" s="69"/>
      <c r="D51" s="21" t="s">
        <v>27</v>
      </c>
      <c r="E51" s="90">
        <f>SUM(E52:E54)</f>
        <v>51548.9</v>
      </c>
      <c r="F51" s="90">
        <f>SUM(F52:F54)</f>
        <v>53494.650000000009</v>
      </c>
      <c r="G51" s="90">
        <f t="shared" ref="G51:I51" si="3">SUM(G52:G54)</f>
        <v>70104.66</v>
      </c>
      <c r="H51" s="90">
        <f t="shared" si="3"/>
        <v>70104.66</v>
      </c>
      <c r="I51" s="90">
        <f t="shared" si="3"/>
        <v>70104.66</v>
      </c>
    </row>
    <row r="52" spans="1:9" x14ac:dyDescent="0.25">
      <c r="A52" s="45">
        <v>3212</v>
      </c>
      <c r="B52" s="46"/>
      <c r="C52" s="47"/>
      <c r="D52" s="20" t="s">
        <v>117</v>
      </c>
      <c r="E52" s="84">
        <v>48466.41</v>
      </c>
      <c r="F52" s="84">
        <v>49213.62</v>
      </c>
      <c r="G52" s="84">
        <v>65823.63</v>
      </c>
      <c r="H52" s="84">
        <v>65823.63</v>
      </c>
      <c r="I52" s="84">
        <v>65823.63</v>
      </c>
    </row>
    <row r="53" spans="1:9" x14ac:dyDescent="0.25">
      <c r="A53" s="45">
        <v>3236</v>
      </c>
      <c r="B53" s="46"/>
      <c r="C53" s="47"/>
      <c r="D53" s="20" t="s">
        <v>118</v>
      </c>
      <c r="E53" s="84">
        <v>119.45</v>
      </c>
      <c r="F53" s="84">
        <v>820.23</v>
      </c>
      <c r="G53" s="84">
        <v>820.23</v>
      </c>
      <c r="H53" s="84">
        <v>820.23</v>
      </c>
      <c r="I53" s="84">
        <v>820.23</v>
      </c>
    </row>
    <row r="54" spans="1:9" ht="29.25" customHeight="1" x14ac:dyDescent="0.25">
      <c r="A54" s="45">
        <v>32995</v>
      </c>
      <c r="B54" s="46"/>
      <c r="C54" s="47"/>
      <c r="D54" s="20" t="s">
        <v>119</v>
      </c>
      <c r="E54" s="84">
        <v>2963.04</v>
      </c>
      <c r="F54" s="84">
        <v>3460.8</v>
      </c>
      <c r="G54" s="84">
        <v>3460.8</v>
      </c>
      <c r="H54" s="84">
        <v>3460.8</v>
      </c>
      <c r="I54" s="84">
        <v>3460.8</v>
      </c>
    </row>
    <row r="56" spans="1:9" ht="25.5" x14ac:dyDescent="0.25">
      <c r="A56" s="158" t="s">
        <v>120</v>
      </c>
      <c r="B56" s="159"/>
      <c r="C56" s="160"/>
      <c r="D56" s="63" t="s">
        <v>121</v>
      </c>
      <c r="E56" s="84"/>
      <c r="F56" s="84"/>
      <c r="G56" s="84"/>
      <c r="H56" s="84"/>
      <c r="I56" s="84"/>
    </row>
    <row r="57" spans="1:9" s="60" customFormat="1" x14ac:dyDescent="0.25">
      <c r="A57" s="158" t="s">
        <v>113</v>
      </c>
      <c r="B57" s="159"/>
      <c r="C57" s="160"/>
      <c r="D57" s="21" t="s">
        <v>176</v>
      </c>
      <c r="E57" s="58"/>
      <c r="F57" s="59">
        <f>SUM(F63:F66)</f>
        <v>9480.91</v>
      </c>
      <c r="G57" s="59">
        <f t="shared" ref="G57:I57" si="4">SUM(G63:G66)</f>
        <v>9480.91</v>
      </c>
      <c r="H57" s="59">
        <f t="shared" si="4"/>
        <v>9480.91</v>
      </c>
      <c r="I57" s="59">
        <f t="shared" si="4"/>
        <v>9480.91</v>
      </c>
    </row>
    <row r="58" spans="1:9" x14ac:dyDescent="0.25">
      <c r="A58" s="173">
        <v>3111</v>
      </c>
      <c r="B58" s="174"/>
      <c r="C58" s="175"/>
      <c r="D58" s="20" t="s">
        <v>114</v>
      </c>
      <c r="E58" s="52">
        <v>5473.65</v>
      </c>
      <c r="F58" s="55"/>
      <c r="G58" s="55"/>
      <c r="H58" s="55"/>
      <c r="I58" s="55"/>
    </row>
    <row r="59" spans="1:9" x14ac:dyDescent="0.25">
      <c r="A59" s="45">
        <v>3211</v>
      </c>
      <c r="B59" s="46"/>
      <c r="C59" s="47"/>
      <c r="D59" s="20" t="s">
        <v>140</v>
      </c>
      <c r="E59" s="52">
        <v>625.65</v>
      </c>
      <c r="F59" s="55"/>
      <c r="G59" s="55"/>
      <c r="H59" s="55"/>
      <c r="I59" s="55"/>
    </row>
    <row r="60" spans="1:9" ht="25.5" x14ac:dyDescent="0.25">
      <c r="A60" s="45">
        <v>3212</v>
      </c>
      <c r="B60" s="46"/>
      <c r="C60" s="47"/>
      <c r="D60" s="20" t="s">
        <v>146</v>
      </c>
      <c r="E60" s="52">
        <v>217.53</v>
      </c>
      <c r="F60" s="55"/>
      <c r="G60" s="55"/>
      <c r="H60" s="55"/>
      <c r="I60" s="55"/>
    </row>
    <row r="61" spans="1:9" x14ac:dyDescent="0.25">
      <c r="A61" s="45">
        <v>3213</v>
      </c>
      <c r="B61" s="46"/>
      <c r="C61" s="47"/>
      <c r="D61" s="20" t="s">
        <v>147</v>
      </c>
      <c r="E61" s="52">
        <v>119.45</v>
      </c>
      <c r="F61" s="55"/>
      <c r="G61" s="55"/>
      <c r="H61" s="55"/>
      <c r="I61" s="55"/>
    </row>
    <row r="62" spans="1:9" x14ac:dyDescent="0.25">
      <c r="A62" s="45">
        <v>3222</v>
      </c>
      <c r="B62" s="46"/>
      <c r="C62" s="47"/>
      <c r="D62" s="20" t="s">
        <v>88</v>
      </c>
      <c r="E62" s="52">
        <v>5714.28</v>
      </c>
      <c r="F62" s="55"/>
      <c r="G62" s="55"/>
      <c r="H62" s="55"/>
      <c r="I62" s="55"/>
    </row>
    <row r="63" spans="1:9" x14ac:dyDescent="0.25">
      <c r="A63" s="45">
        <v>3231</v>
      </c>
      <c r="B63" s="46"/>
      <c r="C63" s="47"/>
      <c r="D63" s="20" t="s">
        <v>148</v>
      </c>
      <c r="E63" s="52">
        <v>2523.42</v>
      </c>
      <c r="F63" s="55">
        <v>6200</v>
      </c>
      <c r="G63" s="55">
        <v>6200</v>
      </c>
      <c r="H63" s="55">
        <v>6200</v>
      </c>
      <c r="I63" s="55">
        <v>6200</v>
      </c>
    </row>
    <row r="64" spans="1:9" x14ac:dyDescent="0.25">
      <c r="A64" s="45">
        <v>3232</v>
      </c>
      <c r="B64" s="46"/>
      <c r="C64" s="47"/>
      <c r="D64" s="20" t="s">
        <v>182</v>
      </c>
      <c r="E64" s="52">
        <v>26.54</v>
      </c>
      <c r="F64" s="55"/>
      <c r="G64" s="55"/>
      <c r="H64" s="55"/>
      <c r="I64" s="55"/>
    </row>
    <row r="65" spans="1:9" x14ac:dyDescent="0.25">
      <c r="A65" s="45">
        <v>3236</v>
      </c>
      <c r="B65" s="46"/>
      <c r="C65" s="47"/>
      <c r="D65" s="20" t="s">
        <v>150</v>
      </c>
      <c r="E65" s="52">
        <v>225.63</v>
      </c>
      <c r="F65" s="55"/>
      <c r="G65" s="55"/>
      <c r="H65" s="55"/>
      <c r="I65" s="55"/>
    </row>
    <row r="66" spans="1:9" x14ac:dyDescent="0.25">
      <c r="A66" s="45">
        <v>3237</v>
      </c>
      <c r="B66" s="46"/>
      <c r="C66" s="47"/>
      <c r="D66" s="20" t="s">
        <v>122</v>
      </c>
      <c r="E66" s="52">
        <v>3154.41</v>
      </c>
      <c r="F66" s="55">
        <v>3280.91</v>
      </c>
      <c r="G66" s="55">
        <v>3280.91</v>
      </c>
      <c r="H66" s="55">
        <v>3280.91</v>
      </c>
      <c r="I66" s="55">
        <v>3280.91</v>
      </c>
    </row>
    <row r="67" spans="1:9" x14ac:dyDescent="0.25">
      <c r="A67" s="45">
        <v>3238</v>
      </c>
      <c r="B67" s="46"/>
      <c r="C67" s="47"/>
      <c r="D67" s="20" t="s">
        <v>100</v>
      </c>
      <c r="E67" s="52">
        <v>41.48</v>
      </c>
      <c r="F67" s="55"/>
      <c r="G67" s="55"/>
      <c r="H67" s="55"/>
      <c r="I67" s="55"/>
    </row>
    <row r="68" spans="1:9" x14ac:dyDescent="0.25">
      <c r="A68" s="45">
        <v>3239</v>
      </c>
      <c r="B68" s="46"/>
      <c r="C68" s="47"/>
      <c r="D68" s="20" t="s">
        <v>149</v>
      </c>
      <c r="E68" s="52"/>
      <c r="F68" s="55"/>
      <c r="G68" s="55"/>
      <c r="H68" s="55"/>
      <c r="I68" s="55"/>
    </row>
    <row r="69" spans="1:9" x14ac:dyDescent="0.25">
      <c r="A69" s="45">
        <v>3293</v>
      </c>
      <c r="B69" s="46"/>
      <c r="C69" s="47"/>
      <c r="D69" s="20" t="s">
        <v>103</v>
      </c>
      <c r="E69" s="52">
        <v>68.05</v>
      </c>
      <c r="F69" s="55"/>
      <c r="G69" s="55"/>
      <c r="H69" s="55"/>
      <c r="I69" s="55"/>
    </row>
    <row r="70" spans="1:9" x14ac:dyDescent="0.25">
      <c r="A70" s="45">
        <v>3722</v>
      </c>
      <c r="B70" s="46"/>
      <c r="C70" s="47"/>
      <c r="D70" s="20" t="s">
        <v>108</v>
      </c>
      <c r="E70" s="52">
        <v>4915.5600000000004</v>
      </c>
      <c r="F70" s="55"/>
      <c r="G70" s="55"/>
      <c r="H70" s="55"/>
      <c r="I70" s="55"/>
    </row>
    <row r="71" spans="1:9" x14ac:dyDescent="0.25">
      <c r="A71" s="45"/>
      <c r="B71" s="46"/>
      <c r="C71" s="47"/>
      <c r="D71" s="20"/>
      <c r="E71" s="52"/>
      <c r="F71" s="55"/>
      <c r="G71" s="55"/>
      <c r="H71" s="55"/>
      <c r="I71" s="57"/>
    </row>
    <row r="72" spans="1:9" s="60" customFormat="1" x14ac:dyDescent="0.25">
      <c r="A72" s="158" t="s">
        <v>184</v>
      </c>
      <c r="B72" s="159"/>
      <c r="C72" s="160"/>
      <c r="D72" s="21" t="s">
        <v>183</v>
      </c>
      <c r="E72" s="58">
        <f>SUM(E73)</f>
        <v>2509.13</v>
      </c>
      <c r="F72" s="59"/>
      <c r="G72" s="59"/>
      <c r="H72" s="59"/>
      <c r="I72" s="89"/>
    </row>
    <row r="73" spans="1:9" x14ac:dyDescent="0.25">
      <c r="A73" s="45">
        <v>3232</v>
      </c>
      <c r="B73" s="46"/>
      <c r="C73" s="47"/>
      <c r="D73" s="20" t="s">
        <v>185</v>
      </c>
      <c r="E73" s="52">
        <v>2509.13</v>
      </c>
      <c r="F73" s="55"/>
      <c r="G73" s="55"/>
      <c r="H73" s="55"/>
      <c r="I73" s="57"/>
    </row>
    <row r="74" spans="1:9" x14ac:dyDescent="0.25">
      <c r="A74" s="45"/>
      <c r="B74" s="46"/>
      <c r="C74" s="47"/>
      <c r="D74" s="20"/>
      <c r="E74" s="52"/>
      <c r="F74" s="55"/>
      <c r="G74" s="55"/>
      <c r="H74" s="55"/>
      <c r="I74" s="57"/>
    </row>
    <row r="75" spans="1:9" s="60" customFormat="1" x14ac:dyDescent="0.25">
      <c r="A75" s="158" t="s">
        <v>123</v>
      </c>
      <c r="B75" s="159"/>
      <c r="C75" s="160"/>
      <c r="D75" s="21" t="s">
        <v>175</v>
      </c>
      <c r="E75" s="58">
        <f>SUM(E76:E83)</f>
        <v>25161.769999999997</v>
      </c>
      <c r="F75" s="59">
        <f>SUM(F76:F81)</f>
        <v>16272.15</v>
      </c>
      <c r="G75" s="59">
        <f t="shared" ref="G75:I75" si="5">SUM(G76:G81)</f>
        <v>16272.15</v>
      </c>
      <c r="H75" s="59">
        <f t="shared" si="5"/>
        <v>16272.15</v>
      </c>
      <c r="I75" s="59">
        <f t="shared" si="5"/>
        <v>16272.15</v>
      </c>
    </row>
    <row r="76" spans="1:9" x14ac:dyDescent="0.25">
      <c r="A76" s="45">
        <v>3222</v>
      </c>
      <c r="B76" s="46"/>
      <c r="C76" s="47"/>
      <c r="D76" s="20" t="s">
        <v>88</v>
      </c>
      <c r="E76" s="52">
        <v>24004.639999999999</v>
      </c>
      <c r="F76" s="55">
        <v>14700</v>
      </c>
      <c r="G76" s="55">
        <v>14700</v>
      </c>
      <c r="H76" s="55">
        <v>14700</v>
      </c>
      <c r="I76" s="55">
        <v>14700</v>
      </c>
    </row>
    <row r="77" spans="1:9" x14ac:dyDescent="0.25">
      <c r="A77" s="45">
        <v>3224</v>
      </c>
      <c r="B77" s="46"/>
      <c r="C77" s="47"/>
      <c r="D77" s="20" t="s">
        <v>172</v>
      </c>
      <c r="E77" s="52">
        <v>30.09</v>
      </c>
      <c r="F77" s="55"/>
      <c r="G77" s="55"/>
      <c r="H77" s="55"/>
      <c r="I77" s="55"/>
    </row>
    <row r="78" spans="1:9" x14ac:dyDescent="0.25">
      <c r="A78" s="45">
        <v>3234</v>
      </c>
      <c r="B78" s="46"/>
      <c r="C78" s="47"/>
      <c r="D78" s="20" t="s">
        <v>96</v>
      </c>
      <c r="E78" s="52">
        <v>311.8</v>
      </c>
      <c r="F78" s="55"/>
      <c r="G78" s="55"/>
      <c r="H78" s="55"/>
      <c r="I78" s="55"/>
    </row>
    <row r="79" spans="1:9" x14ac:dyDescent="0.25">
      <c r="A79" s="45">
        <v>3237</v>
      </c>
      <c r="B79" s="46"/>
      <c r="C79" s="47"/>
      <c r="D79" s="20" t="s">
        <v>122</v>
      </c>
      <c r="E79" s="52">
        <v>235.21</v>
      </c>
      <c r="F79" s="55">
        <v>542.15</v>
      </c>
      <c r="G79" s="55">
        <v>542.15</v>
      </c>
      <c r="H79" s="55">
        <v>542.15</v>
      </c>
      <c r="I79" s="55">
        <v>542.15</v>
      </c>
    </row>
    <row r="80" spans="1:9" x14ac:dyDescent="0.25">
      <c r="A80" s="45">
        <v>3239</v>
      </c>
      <c r="B80" s="46"/>
      <c r="C80" s="47"/>
      <c r="D80" s="20" t="s">
        <v>149</v>
      </c>
      <c r="E80" s="52">
        <v>6.64</v>
      </c>
      <c r="F80" s="55"/>
      <c r="G80" s="55"/>
      <c r="H80" s="55"/>
      <c r="I80" s="55"/>
    </row>
    <row r="81" spans="1:9" x14ac:dyDescent="0.25">
      <c r="A81" s="45">
        <v>3299</v>
      </c>
      <c r="B81" s="46"/>
      <c r="C81" s="47"/>
      <c r="D81" s="20" t="s">
        <v>190</v>
      </c>
      <c r="E81" s="52"/>
      <c r="F81" s="55">
        <v>1030</v>
      </c>
      <c r="G81" s="55">
        <v>1030</v>
      </c>
      <c r="H81" s="55">
        <v>1030</v>
      </c>
      <c r="I81" s="55">
        <v>1030</v>
      </c>
    </row>
    <row r="82" spans="1:9" x14ac:dyDescent="0.25">
      <c r="A82" s="45">
        <v>3431</v>
      </c>
      <c r="B82" s="46"/>
      <c r="C82" s="47"/>
      <c r="D82" s="20" t="s">
        <v>173</v>
      </c>
      <c r="E82" s="52">
        <v>26.96</v>
      </c>
      <c r="F82" s="55"/>
      <c r="G82" s="55"/>
      <c r="H82" s="55"/>
      <c r="I82" s="57"/>
    </row>
    <row r="83" spans="1:9" x14ac:dyDescent="0.25">
      <c r="A83" s="45">
        <v>3811</v>
      </c>
      <c r="B83" s="46"/>
      <c r="C83" s="47"/>
      <c r="D83" s="20" t="s">
        <v>186</v>
      </c>
      <c r="E83" s="52">
        <v>546.42999999999995</v>
      </c>
      <c r="F83" s="55"/>
      <c r="G83" s="55"/>
      <c r="H83" s="55"/>
      <c r="I83" s="57"/>
    </row>
    <row r="84" spans="1:9" x14ac:dyDescent="0.25">
      <c r="A84" s="45"/>
      <c r="B84" s="46"/>
      <c r="C84" s="47"/>
      <c r="D84" s="20"/>
      <c r="E84" s="52"/>
      <c r="F84" s="55"/>
      <c r="G84" s="55"/>
      <c r="H84" s="55"/>
      <c r="I84" s="57"/>
    </row>
    <row r="85" spans="1:9" x14ac:dyDescent="0.25">
      <c r="A85" s="45"/>
      <c r="B85" s="46"/>
      <c r="C85" s="47"/>
      <c r="D85" s="20"/>
      <c r="E85" s="52"/>
      <c r="F85" s="55"/>
      <c r="G85" s="55"/>
      <c r="H85" s="55"/>
      <c r="I85" s="57"/>
    </row>
    <row r="86" spans="1:9" x14ac:dyDescent="0.25">
      <c r="A86" s="45"/>
      <c r="B86" s="46"/>
      <c r="C86" s="47"/>
      <c r="D86" s="20"/>
      <c r="E86" s="52"/>
      <c r="F86" s="55"/>
      <c r="G86" s="55"/>
      <c r="H86" s="55"/>
      <c r="I86" s="57"/>
    </row>
    <row r="87" spans="1:9" x14ac:dyDescent="0.25">
      <c r="A87" s="45"/>
      <c r="B87" s="46"/>
      <c r="C87" s="47"/>
      <c r="D87" s="20"/>
      <c r="E87" s="52"/>
      <c r="F87" s="55"/>
      <c r="G87" s="55"/>
      <c r="H87" s="55"/>
      <c r="I87" s="57"/>
    </row>
    <row r="88" spans="1:9" x14ac:dyDescent="0.25">
      <c r="A88" s="45"/>
      <c r="B88" s="46"/>
      <c r="C88" s="47"/>
      <c r="D88" s="20"/>
      <c r="E88" s="52"/>
      <c r="F88" s="55"/>
      <c r="G88" s="55"/>
      <c r="H88" s="55"/>
      <c r="I88" s="57"/>
    </row>
    <row r="89" spans="1:9" s="60" customFormat="1" ht="25.5" customHeight="1" x14ac:dyDescent="0.25">
      <c r="A89" s="167" t="s">
        <v>151</v>
      </c>
      <c r="B89" s="168"/>
      <c r="C89" s="169"/>
      <c r="D89" s="21" t="s">
        <v>125</v>
      </c>
      <c r="E89" s="58">
        <f>SUM(E90+E93)</f>
        <v>39813.460000000006</v>
      </c>
      <c r="F89" s="59">
        <f>SUM(F90)</f>
        <v>42378.42</v>
      </c>
      <c r="G89" s="59">
        <f t="shared" ref="G89:I90" si="6">SUM(G90)</f>
        <v>42378.42</v>
      </c>
      <c r="H89" s="59">
        <f t="shared" si="6"/>
        <v>42378.42</v>
      </c>
      <c r="I89" s="59">
        <f t="shared" si="6"/>
        <v>42378.42</v>
      </c>
    </row>
    <row r="90" spans="1:9" s="60" customFormat="1" ht="25.5" customHeight="1" x14ac:dyDescent="0.25">
      <c r="A90" s="167" t="s">
        <v>113</v>
      </c>
      <c r="B90" s="168"/>
      <c r="C90" s="169"/>
      <c r="D90" s="21" t="s">
        <v>174</v>
      </c>
      <c r="E90" s="58">
        <f>SUM(E91)</f>
        <v>39801.550000000003</v>
      </c>
      <c r="F90" s="59">
        <f>SUM(F91)</f>
        <v>42378.42</v>
      </c>
      <c r="G90" s="59">
        <f t="shared" si="6"/>
        <v>42378.42</v>
      </c>
      <c r="H90" s="59">
        <f t="shared" si="6"/>
        <v>42378.42</v>
      </c>
      <c r="I90" s="59">
        <f t="shared" si="6"/>
        <v>42378.42</v>
      </c>
    </row>
    <row r="91" spans="1:9" x14ac:dyDescent="0.25">
      <c r="A91" s="43">
        <v>4241</v>
      </c>
      <c r="B91" s="44"/>
      <c r="C91" s="20"/>
      <c r="D91" s="20" t="s">
        <v>189</v>
      </c>
      <c r="E91" s="52">
        <v>39801.550000000003</v>
      </c>
      <c r="F91" s="55">
        <v>42378.42</v>
      </c>
      <c r="G91" s="55">
        <v>42378.42</v>
      </c>
      <c r="H91" s="55">
        <v>42378.42</v>
      </c>
      <c r="I91" s="55">
        <v>42378.42</v>
      </c>
    </row>
    <row r="92" spans="1:9" x14ac:dyDescent="0.25">
      <c r="A92" s="43"/>
      <c r="B92" s="44"/>
      <c r="C92" s="20"/>
      <c r="D92" s="20"/>
      <c r="E92" s="52"/>
      <c r="F92" s="55"/>
      <c r="G92" s="55"/>
      <c r="H92" s="55"/>
      <c r="I92" s="55"/>
    </row>
    <row r="93" spans="1:9" s="60" customFormat="1" x14ac:dyDescent="0.25">
      <c r="A93" s="167" t="s">
        <v>123</v>
      </c>
      <c r="B93" s="168"/>
      <c r="C93" s="169"/>
      <c r="D93" s="21" t="s">
        <v>187</v>
      </c>
      <c r="E93" s="58">
        <f>SUM(E95)</f>
        <v>11.91</v>
      </c>
      <c r="F93" s="59">
        <f>SUM(F94:F95)</f>
        <v>750</v>
      </c>
      <c r="G93" s="59">
        <f t="shared" ref="G93:I93" si="7">SUM(G94:G95)</f>
        <v>750</v>
      </c>
      <c r="H93" s="59">
        <f t="shared" si="7"/>
        <v>750</v>
      </c>
      <c r="I93" s="59">
        <f t="shared" si="7"/>
        <v>750</v>
      </c>
    </row>
    <row r="94" spans="1:9" s="60" customFormat="1" x14ac:dyDescent="0.25">
      <c r="A94" s="43">
        <v>4221</v>
      </c>
      <c r="B94" s="78"/>
      <c r="C94" s="79"/>
      <c r="D94" s="20" t="s">
        <v>191</v>
      </c>
      <c r="E94" s="58"/>
      <c r="F94" s="55">
        <v>250</v>
      </c>
      <c r="G94" s="55">
        <v>250</v>
      </c>
      <c r="H94" s="55">
        <v>250</v>
      </c>
      <c r="I94" s="55">
        <v>250</v>
      </c>
    </row>
    <row r="95" spans="1:9" x14ac:dyDescent="0.25">
      <c r="A95" s="43">
        <v>4241</v>
      </c>
      <c r="B95" s="44"/>
      <c r="C95" s="20"/>
      <c r="D95" s="20" t="s">
        <v>152</v>
      </c>
      <c r="E95" s="52">
        <v>11.91</v>
      </c>
      <c r="F95" s="55">
        <v>500</v>
      </c>
      <c r="G95" s="55">
        <v>500</v>
      </c>
      <c r="H95" s="55">
        <v>500</v>
      </c>
      <c r="I95" s="55">
        <v>500</v>
      </c>
    </row>
    <row r="96" spans="1:9" x14ac:dyDescent="0.25">
      <c r="A96" s="45"/>
      <c r="B96" s="46"/>
      <c r="C96" s="47"/>
      <c r="D96" s="20"/>
      <c r="E96" s="52"/>
      <c r="F96" s="55"/>
      <c r="G96" s="55"/>
      <c r="H96" s="55"/>
      <c r="I96" s="57"/>
    </row>
    <row r="97" spans="1:9" s="60" customFormat="1" ht="25.5" x14ac:dyDescent="0.25">
      <c r="A97" s="167" t="s">
        <v>153</v>
      </c>
      <c r="B97" s="168"/>
      <c r="C97" s="169"/>
      <c r="D97" s="21" t="s">
        <v>154</v>
      </c>
      <c r="E97" s="58">
        <f>SUM(E98)</f>
        <v>18620.73</v>
      </c>
      <c r="F97" s="59">
        <f>SUM(F98)</f>
        <v>26835</v>
      </c>
      <c r="G97" s="59">
        <f t="shared" ref="G97:I97" si="8">SUM(G98)</f>
        <v>26835</v>
      </c>
      <c r="H97" s="59">
        <f t="shared" si="8"/>
        <v>26835</v>
      </c>
      <c r="I97" s="59">
        <f t="shared" si="8"/>
        <v>26835</v>
      </c>
    </row>
    <row r="98" spans="1:9" s="60" customFormat="1" x14ac:dyDescent="0.25">
      <c r="A98" s="158" t="s">
        <v>113</v>
      </c>
      <c r="B98" s="159"/>
      <c r="C98" s="160"/>
      <c r="D98" s="21" t="s">
        <v>174</v>
      </c>
      <c r="E98" s="58">
        <f>SUM(E99:E103)</f>
        <v>18620.73</v>
      </c>
      <c r="F98" s="59">
        <f>SUM(F99:F101)</f>
        <v>26835</v>
      </c>
      <c r="G98" s="59">
        <f t="shared" ref="G98:I98" si="9">SUM(G99:G101)</f>
        <v>26835</v>
      </c>
      <c r="H98" s="59">
        <f t="shared" si="9"/>
        <v>26835</v>
      </c>
      <c r="I98" s="59">
        <f t="shared" si="9"/>
        <v>26835</v>
      </c>
    </row>
    <row r="99" spans="1:9" x14ac:dyDescent="0.25">
      <c r="A99" s="152">
        <v>3111</v>
      </c>
      <c r="B99" s="153"/>
      <c r="C99" s="154"/>
      <c r="D99" s="20" t="s">
        <v>114</v>
      </c>
      <c r="E99" s="52">
        <v>8431.67</v>
      </c>
      <c r="F99" s="55">
        <v>22717.5</v>
      </c>
      <c r="G99" s="55">
        <v>22717.5</v>
      </c>
      <c r="H99" s="55">
        <v>22717.5</v>
      </c>
      <c r="I99" s="55">
        <v>22717.5</v>
      </c>
    </row>
    <row r="100" spans="1:9" x14ac:dyDescent="0.25">
      <c r="A100" s="43">
        <v>3121</v>
      </c>
      <c r="B100" s="76"/>
      <c r="C100" s="77"/>
      <c r="D100" s="20" t="s">
        <v>139</v>
      </c>
      <c r="E100" s="52">
        <v>729.97</v>
      </c>
      <c r="F100" s="55">
        <v>900</v>
      </c>
      <c r="G100" s="55">
        <v>900</v>
      </c>
      <c r="H100" s="55">
        <v>900</v>
      </c>
      <c r="I100" s="55">
        <v>900</v>
      </c>
    </row>
    <row r="101" spans="1:9" x14ac:dyDescent="0.25">
      <c r="A101" s="43">
        <v>3132</v>
      </c>
      <c r="B101" s="76"/>
      <c r="C101" s="77"/>
      <c r="D101" s="20" t="s">
        <v>155</v>
      </c>
      <c r="E101" s="52">
        <v>1391.23</v>
      </c>
      <c r="F101" s="55">
        <v>3217.5</v>
      </c>
      <c r="G101" s="55">
        <v>3217.5</v>
      </c>
      <c r="H101" s="55">
        <v>3217.5</v>
      </c>
      <c r="I101" s="55">
        <v>3217.5</v>
      </c>
    </row>
    <row r="102" spans="1:9" x14ac:dyDescent="0.25">
      <c r="A102" s="43">
        <v>3212</v>
      </c>
      <c r="B102" s="76"/>
      <c r="C102" s="77"/>
      <c r="D102" s="20" t="s">
        <v>117</v>
      </c>
      <c r="E102" s="52">
        <v>328.62</v>
      </c>
      <c r="F102" s="55"/>
      <c r="G102" s="55"/>
      <c r="H102" s="55"/>
      <c r="I102" s="55"/>
    </row>
    <row r="103" spans="1:9" x14ac:dyDescent="0.25">
      <c r="A103" s="152">
        <v>3222</v>
      </c>
      <c r="B103" s="153"/>
      <c r="C103" s="154"/>
      <c r="D103" s="20" t="s">
        <v>88</v>
      </c>
      <c r="E103" s="52">
        <v>7739.24</v>
      </c>
      <c r="F103" s="55"/>
      <c r="G103" s="55"/>
      <c r="H103" s="55"/>
      <c r="I103" s="55"/>
    </row>
    <row r="104" spans="1:9" x14ac:dyDescent="0.25">
      <c r="A104" s="43"/>
      <c r="B104" s="44"/>
      <c r="C104" s="20"/>
      <c r="D104" s="20"/>
      <c r="E104" s="52"/>
      <c r="F104" s="55"/>
      <c r="G104" s="55"/>
      <c r="H104" s="55"/>
      <c r="I104" s="57"/>
    </row>
    <row r="105" spans="1:9" s="60" customFormat="1" ht="25.5" customHeight="1" x14ac:dyDescent="0.25">
      <c r="A105" s="167" t="s">
        <v>131</v>
      </c>
      <c r="B105" s="168"/>
      <c r="C105" s="169"/>
      <c r="D105" s="21" t="s">
        <v>132</v>
      </c>
      <c r="E105" s="58">
        <f>SUM(E106)</f>
        <v>10153.299999999999</v>
      </c>
      <c r="F105" s="59">
        <f>SUM(F106)</f>
        <v>10667.06</v>
      </c>
      <c r="G105" s="59">
        <f t="shared" ref="G105:I106" si="10">SUM(G106)</f>
        <v>10667.06</v>
      </c>
      <c r="H105" s="59">
        <f t="shared" si="10"/>
        <v>10667.06</v>
      </c>
      <c r="I105" s="59">
        <f t="shared" si="10"/>
        <v>10667.06</v>
      </c>
    </row>
    <row r="106" spans="1:9" s="60" customFormat="1" ht="25.5" customHeight="1" x14ac:dyDescent="0.25">
      <c r="A106" s="158" t="s">
        <v>133</v>
      </c>
      <c r="B106" s="159"/>
      <c r="C106" s="160"/>
      <c r="D106" s="21" t="s">
        <v>178</v>
      </c>
      <c r="E106" s="58">
        <f>SUM(E107)</f>
        <v>10153.299999999999</v>
      </c>
      <c r="F106" s="59">
        <f>SUM(F107)</f>
        <v>10667.06</v>
      </c>
      <c r="G106" s="59">
        <f t="shared" si="10"/>
        <v>10667.06</v>
      </c>
      <c r="H106" s="59">
        <f t="shared" si="10"/>
        <v>10667.06</v>
      </c>
      <c r="I106" s="59">
        <f t="shared" si="10"/>
        <v>10667.06</v>
      </c>
    </row>
    <row r="107" spans="1:9" x14ac:dyDescent="0.25">
      <c r="A107" s="43">
        <v>3238</v>
      </c>
      <c r="B107" s="44"/>
      <c r="C107" s="20"/>
      <c r="D107" s="20" t="s">
        <v>100</v>
      </c>
      <c r="E107" s="52">
        <v>10153.299999999999</v>
      </c>
      <c r="F107" s="55">
        <v>10667.06</v>
      </c>
      <c r="G107" s="55">
        <v>10667.06</v>
      </c>
      <c r="H107" s="55">
        <v>10667.06</v>
      </c>
      <c r="I107" s="55">
        <v>10667.06</v>
      </c>
    </row>
    <row r="108" spans="1:9" x14ac:dyDescent="0.25">
      <c r="A108" s="43"/>
      <c r="B108" s="44"/>
      <c r="C108" s="20"/>
      <c r="D108" s="20"/>
      <c r="E108" s="52"/>
      <c r="F108" s="55"/>
      <c r="G108" s="55"/>
      <c r="H108" s="55"/>
      <c r="I108" s="57"/>
    </row>
    <row r="109" spans="1:9" s="60" customFormat="1" x14ac:dyDescent="0.25">
      <c r="A109" s="158" t="s">
        <v>134</v>
      </c>
      <c r="B109" s="159"/>
      <c r="C109" s="160"/>
      <c r="D109" s="21" t="s">
        <v>135</v>
      </c>
      <c r="E109" s="58">
        <f>SUM(E110)</f>
        <v>3619.85</v>
      </c>
      <c r="F109" s="59">
        <f>SUM(F110)</f>
        <v>4318</v>
      </c>
      <c r="G109" s="59">
        <f t="shared" ref="G109:I110" si="11">SUM(G110)</f>
        <v>4318</v>
      </c>
      <c r="H109" s="59">
        <f t="shared" si="11"/>
        <v>4318</v>
      </c>
      <c r="I109" s="59">
        <f t="shared" si="11"/>
        <v>4318</v>
      </c>
    </row>
    <row r="110" spans="1:9" s="60" customFormat="1" x14ac:dyDescent="0.25">
      <c r="A110" s="158" t="s">
        <v>136</v>
      </c>
      <c r="B110" s="159"/>
      <c r="C110" s="160"/>
      <c r="D110" s="21" t="s">
        <v>179</v>
      </c>
      <c r="E110" s="58">
        <f>SUM(E111)</f>
        <v>3619.85</v>
      </c>
      <c r="F110" s="59">
        <f>SUM(F111)</f>
        <v>4318</v>
      </c>
      <c r="G110" s="59">
        <f t="shared" si="11"/>
        <v>4318</v>
      </c>
      <c r="H110" s="59">
        <f t="shared" si="11"/>
        <v>4318</v>
      </c>
      <c r="I110" s="59">
        <f t="shared" si="11"/>
        <v>4318</v>
      </c>
    </row>
    <row r="111" spans="1:9" x14ac:dyDescent="0.25">
      <c r="A111" s="43">
        <v>3222</v>
      </c>
      <c r="B111" s="44"/>
      <c r="C111" s="20"/>
      <c r="D111" s="20" t="s">
        <v>88</v>
      </c>
      <c r="E111" s="52">
        <v>3619.85</v>
      </c>
      <c r="F111" s="55">
        <v>4318</v>
      </c>
      <c r="G111" s="55">
        <v>4318</v>
      </c>
      <c r="H111" s="55">
        <v>4318</v>
      </c>
      <c r="I111" s="55">
        <v>4318</v>
      </c>
    </row>
    <row r="112" spans="1:9" x14ac:dyDescent="0.25">
      <c r="A112" s="43"/>
      <c r="B112" s="44"/>
      <c r="C112" s="20"/>
      <c r="D112" s="20"/>
      <c r="E112" s="52"/>
      <c r="F112" s="55"/>
      <c r="G112" s="55"/>
      <c r="H112" s="55"/>
      <c r="I112" s="57"/>
    </row>
    <row r="113" spans="1:12" s="60" customFormat="1" x14ac:dyDescent="0.25">
      <c r="A113" s="158" t="s">
        <v>156</v>
      </c>
      <c r="B113" s="159"/>
      <c r="C113" s="160"/>
      <c r="D113" s="21" t="s">
        <v>157</v>
      </c>
      <c r="E113" s="58"/>
      <c r="F113" s="59"/>
      <c r="G113" s="59"/>
      <c r="H113" s="59"/>
      <c r="I113" s="89"/>
    </row>
    <row r="114" spans="1:12" s="60" customFormat="1" x14ac:dyDescent="0.25">
      <c r="A114" s="158" t="s">
        <v>136</v>
      </c>
      <c r="B114" s="159"/>
      <c r="C114" s="160"/>
      <c r="D114" s="21" t="s">
        <v>179</v>
      </c>
      <c r="E114" s="58"/>
      <c r="F114" s="59"/>
      <c r="G114" s="59"/>
      <c r="H114" s="59"/>
      <c r="I114" s="89"/>
    </row>
    <row r="115" spans="1:12" s="60" customFormat="1" x14ac:dyDescent="0.25">
      <c r="A115" s="48"/>
      <c r="B115" s="49"/>
      <c r="C115" s="21"/>
      <c r="D115" s="21"/>
      <c r="E115" s="58"/>
      <c r="F115" s="59"/>
      <c r="G115" s="59"/>
      <c r="H115" s="59"/>
      <c r="I115" s="89"/>
    </row>
    <row r="116" spans="1:12" s="60" customFormat="1" x14ac:dyDescent="0.25">
      <c r="A116" s="158" t="s">
        <v>158</v>
      </c>
      <c r="B116" s="159"/>
      <c r="C116" s="160"/>
      <c r="D116" s="21" t="s">
        <v>159</v>
      </c>
      <c r="E116" s="58">
        <f>SUM(E117)</f>
        <v>1153.3</v>
      </c>
      <c r="F116" s="59"/>
      <c r="G116" s="59"/>
      <c r="H116" s="59"/>
      <c r="I116" s="89"/>
    </row>
    <row r="117" spans="1:12" x14ac:dyDescent="0.25">
      <c r="A117" s="43">
        <v>4227</v>
      </c>
      <c r="B117" s="44"/>
      <c r="C117" s="20"/>
      <c r="D117" s="20" t="s">
        <v>159</v>
      </c>
      <c r="E117" s="52">
        <v>1153.3</v>
      </c>
      <c r="F117" s="55"/>
      <c r="G117" s="55"/>
      <c r="H117" s="55"/>
      <c r="I117" s="57"/>
    </row>
    <row r="118" spans="1:12" x14ac:dyDescent="0.25">
      <c r="A118" s="43"/>
      <c r="B118" s="44"/>
      <c r="C118" s="20"/>
      <c r="D118" s="44"/>
      <c r="E118" s="55"/>
      <c r="F118" s="55"/>
      <c r="G118" s="52"/>
      <c r="H118" s="52"/>
      <c r="I118" s="57"/>
    </row>
    <row r="119" spans="1:12" s="60" customFormat="1" x14ac:dyDescent="0.25">
      <c r="A119" s="158" t="s">
        <v>160</v>
      </c>
      <c r="B119" s="159"/>
      <c r="C119" s="160"/>
      <c r="D119" s="49" t="s">
        <v>88</v>
      </c>
      <c r="E119" s="92">
        <f>SUM(E120)</f>
        <v>6784.92</v>
      </c>
      <c r="F119" s="86"/>
      <c r="G119" s="88"/>
      <c r="H119" s="58"/>
      <c r="I119" s="59"/>
      <c r="J119" s="65"/>
      <c r="K119" s="65"/>
      <c r="L119" s="66"/>
    </row>
    <row r="120" spans="1:12" x14ac:dyDescent="0.25">
      <c r="A120" s="152">
        <v>3222</v>
      </c>
      <c r="B120" s="153"/>
      <c r="C120" s="154"/>
      <c r="D120" s="44" t="s">
        <v>88</v>
      </c>
      <c r="E120" s="91">
        <v>6784.92</v>
      </c>
      <c r="F120" s="85"/>
      <c r="G120" s="87"/>
      <c r="H120" s="52"/>
      <c r="I120" s="55"/>
      <c r="J120" s="80"/>
      <c r="K120" s="80"/>
      <c r="L120" s="81"/>
    </row>
    <row r="121" spans="1:12" x14ac:dyDescent="0.25">
      <c r="A121" s="48"/>
      <c r="B121" s="49"/>
      <c r="C121" s="21"/>
      <c r="D121" s="44"/>
      <c r="E121" s="85"/>
      <c r="F121" s="85"/>
      <c r="G121" s="87"/>
      <c r="H121" s="52"/>
      <c r="I121" s="55"/>
      <c r="J121" s="80"/>
      <c r="K121" s="80"/>
      <c r="L121" s="81"/>
    </row>
    <row r="122" spans="1:12" x14ac:dyDescent="0.25">
      <c r="A122" s="158" t="s">
        <v>161</v>
      </c>
      <c r="B122" s="159"/>
      <c r="C122" s="160"/>
      <c r="D122" s="49" t="s">
        <v>162</v>
      </c>
      <c r="E122" s="85"/>
      <c r="F122" s="85"/>
      <c r="G122" s="87"/>
      <c r="H122" s="52"/>
      <c r="I122" s="55"/>
      <c r="J122" s="80"/>
      <c r="K122" s="80"/>
      <c r="L122" s="81"/>
    </row>
    <row r="123" spans="1:12" x14ac:dyDescent="0.25">
      <c r="A123" s="158" t="s">
        <v>136</v>
      </c>
      <c r="B123" s="159"/>
      <c r="C123" s="160"/>
      <c r="D123" s="21" t="s">
        <v>179</v>
      </c>
      <c r="E123" s="92">
        <f>SUM(E124:E128)</f>
        <v>17382.900000000001</v>
      </c>
      <c r="F123" s="85"/>
      <c r="G123" s="87"/>
      <c r="H123" s="52"/>
      <c r="I123" s="55"/>
      <c r="J123" s="80"/>
      <c r="K123" s="80"/>
      <c r="L123" s="81"/>
    </row>
    <row r="124" spans="1:12" x14ac:dyDescent="0.25">
      <c r="A124" s="43">
        <v>3111</v>
      </c>
      <c r="B124" s="49"/>
      <c r="C124" s="21"/>
      <c r="D124" s="44" t="s">
        <v>114</v>
      </c>
      <c r="E124" s="91">
        <v>8512.36</v>
      </c>
      <c r="F124" s="85"/>
      <c r="G124" s="87"/>
      <c r="H124" s="52"/>
      <c r="I124" s="55"/>
      <c r="J124" s="80"/>
      <c r="K124" s="80"/>
      <c r="L124" s="81"/>
    </row>
    <row r="125" spans="1:12" x14ac:dyDescent="0.25">
      <c r="A125" s="43">
        <v>3121</v>
      </c>
      <c r="B125" s="49"/>
      <c r="C125" s="21"/>
      <c r="D125" s="44" t="s">
        <v>139</v>
      </c>
      <c r="E125" s="91">
        <v>1990.84</v>
      </c>
      <c r="F125" s="85"/>
      <c r="G125" s="87"/>
      <c r="H125" s="52"/>
      <c r="I125" s="55"/>
      <c r="J125" s="80"/>
      <c r="K125" s="80"/>
      <c r="L125" s="81"/>
    </row>
    <row r="126" spans="1:12" x14ac:dyDescent="0.25">
      <c r="A126" s="43">
        <v>3132</v>
      </c>
      <c r="B126" s="49"/>
      <c r="C126" s="21"/>
      <c r="D126" s="44" t="s">
        <v>163</v>
      </c>
      <c r="E126" s="91">
        <v>4284.07</v>
      </c>
      <c r="F126" s="85"/>
      <c r="G126" s="87"/>
      <c r="H126" s="52"/>
      <c r="I126" s="55"/>
      <c r="J126" s="80"/>
      <c r="K126" s="80"/>
      <c r="L126" s="81"/>
    </row>
    <row r="127" spans="1:12" x14ac:dyDescent="0.25">
      <c r="A127" s="43">
        <v>3211</v>
      </c>
      <c r="B127" s="49"/>
      <c r="C127" s="21"/>
      <c r="D127" s="44" t="s">
        <v>140</v>
      </c>
      <c r="E127" s="91"/>
      <c r="F127" s="85"/>
      <c r="G127" s="87"/>
      <c r="H127" s="52"/>
      <c r="I127" s="55"/>
      <c r="J127" s="80"/>
      <c r="K127" s="80"/>
      <c r="L127" s="81"/>
    </row>
    <row r="128" spans="1:12" x14ac:dyDescent="0.25">
      <c r="A128" s="43">
        <v>3212</v>
      </c>
      <c r="B128" s="49"/>
      <c r="C128" s="21"/>
      <c r="D128" s="44" t="s">
        <v>117</v>
      </c>
      <c r="E128" s="91">
        <v>2595.63</v>
      </c>
      <c r="F128" s="85"/>
      <c r="G128" s="87"/>
      <c r="H128" s="52"/>
      <c r="I128" s="55"/>
      <c r="J128" s="80"/>
      <c r="K128" s="80"/>
      <c r="L128" s="81"/>
    </row>
    <row r="129" spans="1:12" x14ac:dyDescent="0.25">
      <c r="A129" s="43"/>
      <c r="B129" s="49"/>
      <c r="C129" s="21"/>
      <c r="D129" s="44"/>
      <c r="E129" s="85"/>
      <c r="F129" s="85"/>
      <c r="G129" s="87"/>
      <c r="H129" s="52"/>
      <c r="I129" s="55"/>
      <c r="J129" s="80"/>
      <c r="K129" s="80"/>
      <c r="L129" s="81"/>
    </row>
    <row r="130" spans="1:12" s="60" customFormat="1" x14ac:dyDescent="0.25">
      <c r="A130" s="158" t="s">
        <v>164</v>
      </c>
      <c r="B130" s="159"/>
      <c r="C130" s="160"/>
      <c r="D130" s="49" t="s">
        <v>180</v>
      </c>
      <c r="E130" s="92">
        <f>SUM(E131:E133)</f>
        <v>5719.66</v>
      </c>
      <c r="F130" s="86"/>
      <c r="G130" s="88"/>
      <c r="H130" s="58"/>
      <c r="I130" s="59"/>
      <c r="J130" s="82"/>
      <c r="K130" s="82"/>
      <c r="L130" s="83"/>
    </row>
    <row r="131" spans="1:12" x14ac:dyDescent="0.25">
      <c r="A131" s="43">
        <v>3111</v>
      </c>
      <c r="B131" s="49"/>
      <c r="C131" s="21"/>
      <c r="D131" s="44" t="s">
        <v>114</v>
      </c>
      <c r="E131" s="91">
        <v>4582.26</v>
      </c>
      <c r="F131" s="85"/>
      <c r="G131" s="87"/>
      <c r="H131" s="52"/>
      <c r="I131" s="55"/>
      <c r="J131" s="80"/>
      <c r="K131" s="80"/>
      <c r="L131" s="81"/>
    </row>
    <row r="132" spans="1:12" x14ac:dyDescent="0.25">
      <c r="A132" s="43">
        <v>3132</v>
      </c>
      <c r="B132" s="49"/>
      <c r="C132" s="21"/>
      <c r="D132" s="44" t="s">
        <v>155</v>
      </c>
      <c r="E132" s="91">
        <v>756.07</v>
      </c>
      <c r="F132" s="85"/>
      <c r="G132" s="87"/>
      <c r="H132" s="52"/>
      <c r="I132" s="55"/>
      <c r="J132" s="80"/>
      <c r="K132" s="80"/>
      <c r="L132" s="81"/>
    </row>
    <row r="133" spans="1:12" x14ac:dyDescent="0.25">
      <c r="A133" s="43">
        <v>3212</v>
      </c>
      <c r="B133" s="49"/>
      <c r="C133" s="21"/>
      <c r="D133" s="44" t="s">
        <v>117</v>
      </c>
      <c r="E133" s="91">
        <v>381.33</v>
      </c>
      <c r="F133" s="85"/>
      <c r="G133" s="87"/>
      <c r="H133" s="52"/>
      <c r="I133" s="55"/>
      <c r="J133" s="80"/>
      <c r="K133" s="80"/>
      <c r="L133" s="81"/>
    </row>
    <row r="134" spans="1:12" s="60" customFormat="1" x14ac:dyDescent="0.25">
      <c r="A134" s="158" t="s">
        <v>133</v>
      </c>
      <c r="B134" s="159"/>
      <c r="C134" s="160"/>
      <c r="D134" s="49" t="s">
        <v>178</v>
      </c>
      <c r="E134" s="92">
        <f>SUM(E135)</f>
        <v>17520.39</v>
      </c>
      <c r="F134" s="86"/>
      <c r="G134" s="88"/>
      <c r="H134" s="58"/>
      <c r="I134" s="59"/>
      <c r="J134" s="82"/>
      <c r="K134" s="82"/>
      <c r="L134" s="83"/>
    </row>
    <row r="135" spans="1:12" x14ac:dyDescent="0.25">
      <c r="A135" s="43">
        <v>3111</v>
      </c>
      <c r="B135" s="49"/>
      <c r="C135" s="21"/>
      <c r="D135" s="44" t="s">
        <v>114</v>
      </c>
      <c r="E135" s="91">
        <v>17520.39</v>
      </c>
      <c r="F135" s="85"/>
      <c r="G135" s="87"/>
      <c r="H135" s="52"/>
      <c r="I135" s="55"/>
      <c r="J135" s="80"/>
      <c r="K135" s="80"/>
      <c r="L135" s="81"/>
    </row>
    <row r="136" spans="1:12" x14ac:dyDescent="0.25">
      <c r="A136" s="43"/>
      <c r="B136" s="49"/>
      <c r="C136" s="21"/>
      <c r="D136" s="44"/>
      <c r="E136" s="85"/>
      <c r="F136" s="85"/>
      <c r="G136" s="87"/>
      <c r="H136" s="52"/>
      <c r="I136" s="55"/>
      <c r="J136" s="80"/>
      <c r="K136" s="80"/>
      <c r="L136" s="81"/>
    </row>
    <row r="137" spans="1:12" s="60" customFormat="1" x14ac:dyDescent="0.25">
      <c r="A137" s="158" t="s">
        <v>166</v>
      </c>
      <c r="B137" s="159"/>
      <c r="C137" s="160"/>
      <c r="D137" s="49" t="s">
        <v>165</v>
      </c>
      <c r="E137" s="92">
        <f>SUM(E138+E145)</f>
        <v>22047.39</v>
      </c>
      <c r="F137" s="86"/>
      <c r="G137" s="88"/>
      <c r="H137" s="58"/>
      <c r="I137" s="59"/>
      <c r="J137" s="82"/>
      <c r="K137" s="82"/>
      <c r="L137" s="83"/>
    </row>
    <row r="138" spans="1:12" x14ac:dyDescent="0.25">
      <c r="A138" s="158" t="s">
        <v>136</v>
      </c>
      <c r="B138" s="159"/>
      <c r="C138" s="160"/>
      <c r="D138" s="21" t="s">
        <v>179</v>
      </c>
      <c r="E138" s="92">
        <f>SUM(E139:E143)</f>
        <v>5813.72</v>
      </c>
      <c r="F138" s="85"/>
      <c r="G138" s="87"/>
      <c r="H138" s="52"/>
      <c r="I138" s="55"/>
      <c r="J138" s="80"/>
      <c r="K138" s="80"/>
      <c r="L138" s="81"/>
    </row>
    <row r="139" spans="1:12" x14ac:dyDescent="0.25">
      <c r="A139" s="43">
        <v>3111</v>
      </c>
      <c r="B139" s="49"/>
      <c r="C139" s="21"/>
      <c r="D139" s="44" t="s">
        <v>114</v>
      </c>
      <c r="E139" s="91">
        <v>4448.74</v>
      </c>
      <c r="F139" s="85"/>
      <c r="G139" s="87"/>
      <c r="H139" s="52"/>
      <c r="I139" s="55"/>
      <c r="J139" s="80"/>
      <c r="K139" s="80"/>
      <c r="L139" s="81"/>
    </row>
    <row r="140" spans="1:12" x14ac:dyDescent="0.25">
      <c r="A140" s="43">
        <v>3121</v>
      </c>
      <c r="B140" s="49"/>
      <c r="C140" s="21"/>
      <c r="D140" s="44" t="s">
        <v>139</v>
      </c>
      <c r="E140" s="91"/>
      <c r="F140" s="85"/>
      <c r="G140" s="87"/>
      <c r="H140" s="52"/>
      <c r="I140" s="55"/>
      <c r="J140" s="80"/>
      <c r="K140" s="80"/>
      <c r="L140" s="81"/>
    </row>
    <row r="141" spans="1:12" x14ac:dyDescent="0.25">
      <c r="A141" s="43">
        <v>3132</v>
      </c>
      <c r="B141" s="49"/>
      <c r="C141" s="21"/>
      <c r="D141" s="44" t="s">
        <v>155</v>
      </c>
      <c r="E141" s="91">
        <v>727.6</v>
      </c>
      <c r="F141" s="85"/>
      <c r="G141" s="87"/>
      <c r="H141" s="52"/>
      <c r="I141" s="55"/>
      <c r="J141" s="80"/>
      <c r="K141" s="80"/>
      <c r="L141" s="81"/>
    </row>
    <row r="142" spans="1:12" x14ac:dyDescent="0.25">
      <c r="A142" s="43">
        <v>3211</v>
      </c>
      <c r="B142" s="49"/>
      <c r="C142" s="21"/>
      <c r="D142" s="44" t="s">
        <v>140</v>
      </c>
      <c r="E142" s="91"/>
      <c r="F142" s="85"/>
      <c r="G142" s="87"/>
      <c r="H142" s="52"/>
      <c r="I142" s="55"/>
      <c r="J142" s="80"/>
      <c r="K142" s="80"/>
      <c r="L142" s="81"/>
    </row>
    <row r="143" spans="1:12" x14ac:dyDescent="0.25">
      <c r="A143" s="43">
        <v>3212</v>
      </c>
      <c r="B143" s="49"/>
      <c r="C143" s="21"/>
      <c r="D143" s="44" t="s">
        <v>167</v>
      </c>
      <c r="E143" s="91">
        <v>637.38</v>
      </c>
      <c r="F143" s="85"/>
      <c r="G143" s="87"/>
      <c r="H143" s="52"/>
      <c r="I143" s="55"/>
      <c r="J143" s="80"/>
      <c r="K143" s="80"/>
      <c r="L143" s="81"/>
    </row>
    <row r="144" spans="1:12" x14ac:dyDescent="0.25">
      <c r="A144" s="48"/>
      <c r="B144" s="49"/>
      <c r="C144" s="21"/>
      <c r="D144" s="44"/>
      <c r="E144" s="85"/>
      <c r="F144" s="85"/>
      <c r="G144" s="87"/>
      <c r="H144" s="52"/>
      <c r="I144" s="55"/>
      <c r="J144" s="80"/>
      <c r="K144" s="80"/>
      <c r="L144" s="81"/>
    </row>
    <row r="145" spans="1:12" s="60" customFormat="1" x14ac:dyDescent="0.25">
      <c r="A145" s="158" t="s">
        <v>164</v>
      </c>
      <c r="B145" s="159"/>
      <c r="C145" s="160"/>
      <c r="D145" s="49" t="s">
        <v>180</v>
      </c>
      <c r="E145" s="92">
        <f>SUM(E146:E149)</f>
        <v>16233.669999999998</v>
      </c>
      <c r="F145" s="86"/>
      <c r="G145" s="88"/>
      <c r="H145" s="58"/>
      <c r="I145" s="59"/>
      <c r="J145" s="82"/>
      <c r="K145" s="82"/>
      <c r="L145" s="83"/>
    </row>
    <row r="146" spans="1:12" x14ac:dyDescent="0.25">
      <c r="A146" s="43">
        <v>3111</v>
      </c>
      <c r="B146" s="49"/>
      <c r="C146" s="21"/>
      <c r="D146" s="44" t="s">
        <v>114</v>
      </c>
      <c r="E146" s="91">
        <v>9630.7099999999991</v>
      </c>
      <c r="F146" s="85"/>
      <c r="G146" s="87"/>
      <c r="H146" s="52"/>
      <c r="I146" s="55"/>
      <c r="J146" s="80"/>
      <c r="K146" s="80"/>
      <c r="L146" s="81"/>
    </row>
    <row r="147" spans="1:12" x14ac:dyDescent="0.25">
      <c r="A147" s="43">
        <v>3121</v>
      </c>
      <c r="B147" s="49"/>
      <c r="C147" s="21"/>
      <c r="D147" s="44" t="s">
        <v>139</v>
      </c>
      <c r="E147" s="91">
        <v>3754.91</v>
      </c>
      <c r="F147" s="85"/>
      <c r="G147" s="87"/>
      <c r="H147" s="52"/>
      <c r="I147" s="55"/>
      <c r="J147" s="80"/>
      <c r="K147" s="80"/>
      <c r="L147" s="81"/>
    </row>
    <row r="148" spans="1:12" x14ac:dyDescent="0.25">
      <c r="A148" s="43">
        <v>3132</v>
      </c>
      <c r="B148" s="49"/>
      <c r="C148" s="21"/>
      <c r="D148" s="44" t="s">
        <v>116</v>
      </c>
      <c r="E148" s="91">
        <v>1589.08</v>
      </c>
      <c r="F148" s="85"/>
      <c r="G148" s="87"/>
      <c r="H148" s="52"/>
      <c r="I148" s="55"/>
      <c r="J148" s="80"/>
      <c r="K148" s="80"/>
      <c r="L148" s="81"/>
    </row>
    <row r="149" spans="1:12" ht="25.5" x14ac:dyDescent="0.25">
      <c r="A149" s="43">
        <v>3212</v>
      </c>
      <c r="B149" s="49"/>
      <c r="C149" s="21"/>
      <c r="D149" s="44" t="s">
        <v>168</v>
      </c>
      <c r="E149" s="91">
        <v>1258.97</v>
      </c>
      <c r="F149" s="85"/>
      <c r="G149" s="87"/>
      <c r="H149" s="52"/>
      <c r="I149" s="55"/>
      <c r="J149" s="80"/>
      <c r="K149" s="80"/>
      <c r="L149" s="81"/>
    </row>
    <row r="150" spans="1:12" x14ac:dyDescent="0.25">
      <c r="A150" s="43"/>
      <c r="B150" s="49"/>
      <c r="C150" s="21"/>
      <c r="D150" s="44"/>
      <c r="E150" s="85"/>
      <c r="F150" s="85"/>
      <c r="G150" s="87"/>
      <c r="H150" s="52"/>
      <c r="I150" s="55"/>
      <c r="J150" s="80"/>
      <c r="K150" s="80"/>
      <c r="L150" s="81"/>
    </row>
    <row r="151" spans="1:12" x14ac:dyDescent="0.25">
      <c r="A151" s="158" t="s">
        <v>169</v>
      </c>
      <c r="B151" s="159"/>
      <c r="C151" s="160"/>
      <c r="D151" s="49" t="s">
        <v>170</v>
      </c>
      <c r="E151" s="92">
        <f>SUM(E152)</f>
        <v>7867.62</v>
      </c>
      <c r="F151" s="85"/>
      <c r="G151" s="87"/>
      <c r="H151" s="52"/>
      <c r="I151" s="55"/>
      <c r="J151" s="80"/>
      <c r="K151" s="80"/>
      <c r="L151" s="81"/>
    </row>
    <row r="152" spans="1:12" x14ac:dyDescent="0.25">
      <c r="A152" s="158" t="s">
        <v>171</v>
      </c>
      <c r="B152" s="159"/>
      <c r="C152" s="160"/>
      <c r="D152" s="21" t="s">
        <v>179</v>
      </c>
      <c r="E152" s="91">
        <f>SUM(E153)</f>
        <v>7867.62</v>
      </c>
      <c r="F152" s="85"/>
      <c r="G152" s="87"/>
      <c r="H152" s="52"/>
      <c r="I152" s="55"/>
      <c r="J152" s="80"/>
      <c r="K152" s="80"/>
      <c r="L152" s="81"/>
    </row>
    <row r="153" spans="1:12" x14ac:dyDescent="0.25">
      <c r="A153" s="48">
        <v>3222</v>
      </c>
      <c r="B153" s="49"/>
      <c r="C153" s="21"/>
      <c r="D153" s="44" t="s">
        <v>88</v>
      </c>
      <c r="E153" s="91">
        <v>7867.62</v>
      </c>
      <c r="F153" s="85"/>
      <c r="G153" s="87"/>
      <c r="H153" s="52"/>
      <c r="I153" s="55"/>
      <c r="J153" s="80"/>
      <c r="K153" s="80"/>
      <c r="L153" s="81"/>
    </row>
    <row r="154" spans="1:12" x14ac:dyDescent="0.25">
      <c r="A154" s="48"/>
      <c r="B154" s="49"/>
      <c r="C154" s="21"/>
      <c r="D154" s="44"/>
      <c r="E154" s="85"/>
      <c r="F154" s="85"/>
      <c r="G154" s="87"/>
      <c r="H154" s="52"/>
      <c r="I154" s="55"/>
      <c r="J154" s="80"/>
      <c r="K154" s="80"/>
      <c r="L154" s="81"/>
    </row>
    <row r="155" spans="1:12" s="60" customFormat="1" x14ac:dyDescent="0.25">
      <c r="A155" s="67"/>
      <c r="B155" s="68"/>
      <c r="C155" s="69"/>
      <c r="D155" s="49"/>
      <c r="E155" s="59"/>
      <c r="F155" s="59"/>
      <c r="G155" s="59"/>
      <c r="H155" s="59"/>
      <c r="I155" s="89"/>
    </row>
    <row r="156" spans="1:12" s="60" customFormat="1" x14ac:dyDescent="0.25">
      <c r="A156" s="164" t="s">
        <v>123</v>
      </c>
      <c r="B156" s="165"/>
      <c r="C156" s="166"/>
      <c r="D156" s="64" t="s">
        <v>187</v>
      </c>
      <c r="E156" s="58">
        <f>SUM(E157)</f>
        <v>1989.95</v>
      </c>
      <c r="F156" s="59">
        <v>1989.88</v>
      </c>
      <c r="G156" s="59">
        <v>1989.88</v>
      </c>
      <c r="H156" s="59">
        <v>1989.88</v>
      </c>
      <c r="I156" s="89">
        <v>1989.88</v>
      </c>
    </row>
    <row r="157" spans="1:12" x14ac:dyDescent="0.25">
      <c r="A157" s="45">
        <v>5445</v>
      </c>
      <c r="B157" s="46"/>
      <c r="C157" s="47"/>
      <c r="D157" s="20" t="s">
        <v>124</v>
      </c>
      <c r="E157" s="52">
        <v>1989.95</v>
      </c>
      <c r="F157" s="55">
        <v>1989.88</v>
      </c>
      <c r="G157" s="55">
        <v>1989.88</v>
      </c>
      <c r="H157" s="55">
        <v>1989.88</v>
      </c>
      <c r="I157" s="57">
        <v>1989.88</v>
      </c>
    </row>
    <row r="158" spans="1:12" x14ac:dyDescent="0.25">
      <c r="A158" s="45"/>
      <c r="B158" s="46"/>
      <c r="C158" s="47"/>
      <c r="D158" s="20"/>
      <c r="E158" s="52"/>
      <c r="F158" s="55"/>
      <c r="G158" s="55"/>
      <c r="H158" s="55"/>
      <c r="I158" s="57"/>
    </row>
    <row r="159" spans="1:12" ht="25.5" x14ac:dyDescent="0.25">
      <c r="A159" s="158" t="s">
        <v>137</v>
      </c>
      <c r="B159" s="159"/>
      <c r="C159" s="160"/>
      <c r="D159" s="63" t="s">
        <v>138</v>
      </c>
      <c r="E159" s="90"/>
      <c r="F159" s="90">
        <f t="shared" ref="F159" si="12">SUM(F160)</f>
        <v>28176.65</v>
      </c>
      <c r="G159" s="90">
        <f>SUM(G160+G165)</f>
        <v>41126.65</v>
      </c>
      <c r="H159" s="90">
        <f>SUM(H160+H165)</f>
        <v>41126.25</v>
      </c>
      <c r="I159" s="90">
        <f>SUM(I160+I165)</f>
        <v>41126.65</v>
      </c>
    </row>
    <row r="160" spans="1:12" x14ac:dyDescent="0.25">
      <c r="A160" s="161" t="s">
        <v>136</v>
      </c>
      <c r="B160" s="162"/>
      <c r="C160" s="163"/>
      <c r="D160" s="64" t="s">
        <v>174</v>
      </c>
      <c r="E160" s="90"/>
      <c r="F160" s="90">
        <f t="shared" ref="F160:I160" si="13">SUM(F161:F163)</f>
        <v>28176.65</v>
      </c>
      <c r="G160" s="90">
        <f t="shared" si="13"/>
        <v>23826.65</v>
      </c>
      <c r="H160" s="90">
        <f t="shared" si="13"/>
        <v>23826.25</v>
      </c>
      <c r="I160" s="90">
        <f t="shared" si="13"/>
        <v>23826.65</v>
      </c>
    </row>
    <row r="161" spans="1:9" x14ac:dyDescent="0.25">
      <c r="A161" s="72">
        <v>3111</v>
      </c>
      <c r="B161" s="73"/>
      <c r="C161" s="71"/>
      <c r="D161" s="71" t="s">
        <v>114</v>
      </c>
      <c r="E161" s="84"/>
      <c r="F161" s="84">
        <v>23826.65</v>
      </c>
      <c r="G161" s="84">
        <v>19476.650000000001</v>
      </c>
      <c r="H161" s="84">
        <v>19476.25</v>
      </c>
      <c r="I161" s="84">
        <v>19476.650000000001</v>
      </c>
    </row>
    <row r="162" spans="1:9" x14ac:dyDescent="0.25">
      <c r="A162" s="72">
        <v>3211</v>
      </c>
      <c r="B162" s="74"/>
      <c r="C162" s="75"/>
      <c r="D162" s="71" t="s">
        <v>140</v>
      </c>
      <c r="E162" s="84"/>
      <c r="F162" s="84">
        <v>450</v>
      </c>
      <c r="G162" s="84">
        <v>450</v>
      </c>
      <c r="H162" s="84">
        <v>450</v>
      </c>
      <c r="I162" s="84">
        <v>450</v>
      </c>
    </row>
    <row r="163" spans="1:9" x14ac:dyDescent="0.25">
      <c r="A163" s="72">
        <v>3212</v>
      </c>
      <c r="B163" s="73"/>
      <c r="C163" s="71"/>
      <c r="D163" s="71" t="s">
        <v>141</v>
      </c>
      <c r="E163" s="84"/>
      <c r="F163" s="84">
        <v>3900</v>
      </c>
      <c r="G163" s="84">
        <v>3900</v>
      </c>
      <c r="H163" s="84">
        <v>3900</v>
      </c>
      <c r="I163" s="84">
        <v>3900</v>
      </c>
    </row>
    <row r="164" spans="1:9" x14ac:dyDescent="0.25">
      <c r="A164" s="72"/>
      <c r="B164" s="73"/>
      <c r="C164" s="71"/>
      <c r="D164" s="71"/>
      <c r="E164" s="102"/>
      <c r="F164" s="84"/>
      <c r="G164" s="84"/>
      <c r="H164" s="84"/>
      <c r="I164" s="84"/>
    </row>
    <row r="165" spans="1:9" s="60" customFormat="1" x14ac:dyDescent="0.25">
      <c r="A165" s="161" t="s">
        <v>133</v>
      </c>
      <c r="B165" s="162"/>
      <c r="C165" s="163"/>
      <c r="D165" s="103" t="s">
        <v>178</v>
      </c>
      <c r="E165" s="104"/>
      <c r="F165" s="90"/>
      <c r="G165" s="90">
        <v>17300</v>
      </c>
      <c r="H165" s="90">
        <v>17300</v>
      </c>
      <c r="I165" s="90">
        <v>17300</v>
      </c>
    </row>
    <row r="166" spans="1:9" x14ac:dyDescent="0.25">
      <c r="A166" s="72">
        <v>311</v>
      </c>
      <c r="B166" s="73"/>
      <c r="C166" s="71"/>
      <c r="D166" s="71" t="s">
        <v>11</v>
      </c>
      <c r="E166" s="102"/>
      <c r="F166" s="84"/>
      <c r="G166" s="84">
        <v>17300</v>
      </c>
      <c r="H166" s="84">
        <v>17300</v>
      </c>
      <c r="I166" s="84">
        <v>17300</v>
      </c>
    </row>
    <row r="167" spans="1:9" x14ac:dyDescent="0.25">
      <c r="A167" s="72"/>
      <c r="B167" s="73"/>
      <c r="C167" s="71"/>
      <c r="D167" s="71"/>
      <c r="E167" s="102"/>
      <c r="F167" s="84"/>
      <c r="G167" s="84"/>
      <c r="H167" s="84"/>
      <c r="I167" s="84"/>
    </row>
    <row r="168" spans="1:9" x14ac:dyDescent="0.25">
      <c r="A168" s="45"/>
      <c r="B168" s="46"/>
      <c r="C168" s="47"/>
      <c r="D168" s="20"/>
      <c r="E168" s="52"/>
      <c r="F168" s="55"/>
      <c r="G168" s="55"/>
      <c r="H168" s="55"/>
      <c r="I168" s="57"/>
    </row>
    <row r="170" spans="1:9" ht="23.85" customHeight="1" x14ac:dyDescent="0.25">
      <c r="A170" s="158" t="s">
        <v>126</v>
      </c>
      <c r="B170" s="159"/>
      <c r="C170" s="160"/>
      <c r="D170" s="63" t="s">
        <v>127</v>
      </c>
      <c r="E170" s="84"/>
      <c r="F170" s="90">
        <v>101000</v>
      </c>
      <c r="G170" s="90">
        <v>104030</v>
      </c>
      <c r="H170" s="90">
        <v>104030</v>
      </c>
      <c r="I170" s="90">
        <v>104030</v>
      </c>
    </row>
    <row r="171" spans="1:9" s="60" customFormat="1" x14ac:dyDescent="0.25">
      <c r="A171" s="164" t="s">
        <v>113</v>
      </c>
      <c r="B171" s="165"/>
      <c r="C171" s="166"/>
      <c r="D171" s="64" t="s">
        <v>30</v>
      </c>
      <c r="E171" s="90"/>
      <c r="F171" s="90">
        <v>101000</v>
      </c>
      <c r="G171" s="90">
        <v>104030</v>
      </c>
      <c r="H171" s="90">
        <v>104030</v>
      </c>
      <c r="I171" s="90">
        <v>104030</v>
      </c>
    </row>
    <row r="172" spans="1:9" ht="22.5" customHeight="1" x14ac:dyDescent="0.25">
      <c r="A172" s="152">
        <v>3222</v>
      </c>
      <c r="B172" s="153"/>
      <c r="C172" s="154"/>
      <c r="D172" s="20" t="s">
        <v>88</v>
      </c>
      <c r="E172" s="84"/>
      <c r="F172" s="84">
        <v>101000</v>
      </c>
      <c r="G172" s="84">
        <v>104030</v>
      </c>
      <c r="H172" s="84">
        <v>104030</v>
      </c>
      <c r="I172" s="84">
        <v>104030</v>
      </c>
    </row>
    <row r="173" spans="1:9" ht="22.5" customHeight="1" x14ac:dyDescent="0.25">
      <c r="A173" s="43"/>
      <c r="B173" s="44"/>
      <c r="C173" s="20"/>
      <c r="D173" s="20"/>
      <c r="E173" s="84"/>
      <c r="F173" s="84"/>
      <c r="G173" s="84"/>
      <c r="H173" s="84"/>
      <c r="I173" s="84"/>
    </row>
    <row r="174" spans="1:9" ht="28.15" customHeight="1" x14ac:dyDescent="0.25">
      <c r="A174" s="158" t="s">
        <v>128</v>
      </c>
      <c r="B174" s="159"/>
      <c r="C174" s="160"/>
      <c r="D174" s="63" t="s">
        <v>129</v>
      </c>
      <c r="E174" s="84"/>
      <c r="F174" s="84"/>
      <c r="G174" s="84"/>
      <c r="H174" s="84"/>
      <c r="I174" s="84"/>
    </row>
    <row r="175" spans="1:9" s="60" customFormat="1" x14ac:dyDescent="0.25">
      <c r="A175" s="164" t="s">
        <v>130</v>
      </c>
      <c r="B175" s="165"/>
      <c r="C175" s="166"/>
      <c r="D175" s="64" t="s">
        <v>181</v>
      </c>
      <c r="E175" s="90"/>
      <c r="F175" s="90">
        <v>14700</v>
      </c>
      <c r="G175" s="90">
        <v>14700</v>
      </c>
      <c r="H175" s="90">
        <v>14700</v>
      </c>
      <c r="I175" s="90">
        <v>14700</v>
      </c>
    </row>
    <row r="176" spans="1:9" x14ac:dyDescent="0.25">
      <c r="A176" s="152">
        <v>3222</v>
      </c>
      <c r="B176" s="153"/>
      <c r="C176" s="154"/>
      <c r="D176" s="20" t="s">
        <v>88</v>
      </c>
      <c r="E176" s="84"/>
      <c r="F176" s="84">
        <v>14700</v>
      </c>
      <c r="G176" s="84">
        <v>14700</v>
      </c>
      <c r="H176" s="84">
        <v>14700</v>
      </c>
      <c r="I176" s="84">
        <v>14700</v>
      </c>
    </row>
    <row r="177" spans="1:9" x14ac:dyDescent="0.25">
      <c r="A177" s="43"/>
      <c r="B177" s="44"/>
      <c r="C177" s="20"/>
      <c r="D177" s="20"/>
      <c r="E177" s="84"/>
      <c r="F177" s="84"/>
      <c r="G177" s="84"/>
      <c r="H177" s="84"/>
      <c r="I177" s="84"/>
    </row>
    <row r="178" spans="1:9" s="96" customFormat="1" ht="40.35" customHeight="1" x14ac:dyDescent="0.25">
      <c r="A178" s="155" t="s">
        <v>192</v>
      </c>
      <c r="B178" s="156"/>
      <c r="C178" s="157"/>
      <c r="D178" s="93"/>
      <c r="E178" s="95">
        <v>2650884.73</v>
      </c>
      <c r="F178" s="95">
        <v>2974357.42</v>
      </c>
      <c r="G178" s="95">
        <v>2858626.81</v>
      </c>
      <c r="H178" s="95">
        <v>2858626.81</v>
      </c>
      <c r="I178" s="95">
        <v>2858626.81</v>
      </c>
    </row>
    <row r="179" spans="1:9" ht="19.7" customHeight="1" x14ac:dyDescent="0.25"/>
    <row r="180" spans="1:9" ht="15.75" x14ac:dyDescent="0.25">
      <c r="A180" s="149" t="s">
        <v>203</v>
      </c>
      <c r="B180" s="146"/>
      <c r="C180" s="146"/>
      <c r="D180" s="146"/>
    </row>
    <row r="181" spans="1:9" ht="15.75" x14ac:dyDescent="0.25">
      <c r="A181" s="149" t="s">
        <v>211</v>
      </c>
      <c r="B181" s="146"/>
      <c r="C181" s="146"/>
      <c r="D181" s="146"/>
      <c r="H181" s="147" t="s">
        <v>196</v>
      </c>
      <c r="I181" s="147"/>
    </row>
    <row r="182" spans="1:9" x14ac:dyDescent="0.25">
      <c r="A182" s="148"/>
      <c r="B182" s="148"/>
      <c r="C182" s="148"/>
      <c r="D182" s="148"/>
    </row>
    <row r="183" spans="1:9" ht="15.75" x14ac:dyDescent="0.25">
      <c r="A183" s="149" t="s">
        <v>212</v>
      </c>
      <c r="B183" s="146"/>
      <c r="C183" s="146"/>
      <c r="D183" s="146"/>
      <c r="H183" s="147" t="s">
        <v>206</v>
      </c>
      <c r="I183" s="147"/>
    </row>
  </sheetData>
  <mergeCells count="64">
    <mergeCell ref="A180:D180"/>
    <mergeCell ref="A181:D181"/>
    <mergeCell ref="A182:D182"/>
    <mergeCell ref="A183:D183"/>
    <mergeCell ref="H181:I181"/>
    <mergeCell ref="H183:I183"/>
    <mergeCell ref="A72:C72"/>
    <mergeCell ref="A93:C93"/>
    <mergeCell ref="A156:C156"/>
    <mergeCell ref="A138:C138"/>
    <mergeCell ref="A145:C145"/>
    <mergeCell ref="A151:C151"/>
    <mergeCell ref="A152:C152"/>
    <mergeCell ref="A75:C75"/>
    <mergeCell ref="A122:C122"/>
    <mergeCell ref="A123:C123"/>
    <mergeCell ref="A130:C130"/>
    <mergeCell ref="A134:C134"/>
    <mergeCell ref="A137:C137"/>
    <mergeCell ref="A119:C119"/>
    <mergeCell ref="A106:C106"/>
    <mergeCell ref="A110:C110"/>
    <mergeCell ref="A114:C114"/>
    <mergeCell ref="A120:C120"/>
    <mergeCell ref="A98:C98"/>
    <mergeCell ref="A105:C105"/>
    <mergeCell ref="A109:C109"/>
    <mergeCell ref="A113:C113"/>
    <mergeCell ref="A116:C116"/>
    <mergeCell ref="A42:C42"/>
    <mergeCell ref="A41:C41"/>
    <mergeCell ref="A57:C57"/>
    <mergeCell ref="A58:C58"/>
    <mergeCell ref="A6:C6"/>
    <mergeCell ref="A7:C7"/>
    <mergeCell ref="A29:C29"/>
    <mergeCell ref="A10:C10"/>
    <mergeCell ref="A39:C39"/>
    <mergeCell ref="A40:C40"/>
    <mergeCell ref="A44:C44"/>
    <mergeCell ref="A45:C45"/>
    <mergeCell ref="A46:C46"/>
    <mergeCell ref="A47:C47"/>
    <mergeCell ref="A56:C56"/>
    <mergeCell ref="A1:I1"/>
    <mergeCell ref="A3:I3"/>
    <mergeCell ref="A5:C5"/>
    <mergeCell ref="A8:C8"/>
    <mergeCell ref="A9:C9"/>
    <mergeCell ref="A89:C89"/>
    <mergeCell ref="A90:C90"/>
    <mergeCell ref="A97:C97"/>
    <mergeCell ref="A99:C99"/>
    <mergeCell ref="A103:C103"/>
    <mergeCell ref="A176:C176"/>
    <mergeCell ref="A178:C178"/>
    <mergeCell ref="A159:C159"/>
    <mergeCell ref="A160:C160"/>
    <mergeCell ref="A170:C170"/>
    <mergeCell ref="A171:C171"/>
    <mergeCell ref="A172:C172"/>
    <mergeCell ref="A174:C174"/>
    <mergeCell ref="A175:C175"/>
    <mergeCell ref="A165:C165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OSZiF Otocac</cp:lastModifiedBy>
  <cp:lastPrinted>2023-12-18T08:57:43Z</cp:lastPrinted>
  <dcterms:created xsi:type="dcterms:W3CDTF">2022-08-12T12:51:27Z</dcterms:created>
  <dcterms:modified xsi:type="dcterms:W3CDTF">2024-01-02T11:00:10Z</dcterms:modified>
</cp:coreProperties>
</file>