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PRIHODA'!$A$1:$H$19</definedName>
  </definedNames>
  <calcPr fullCalcOnLoad="1"/>
</workbook>
</file>

<file path=xl/sharedStrings.xml><?xml version="1.0" encoding="utf-8"?>
<sst xmlns="http://schemas.openxmlformats.org/spreadsheetml/2006/main" count="205" uniqueCount="154">
  <si>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</si>
  <si>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</si>
  <si>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</si>
  <si>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</si>
  <si>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</si>
  <si>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</si>
  <si>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</si>
  <si>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</si>
  <si>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</si>
  <si>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</si>
  <si>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</si>
  <si>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</si>
  <si>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</si>
  <si>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</si>
  <si>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</si>
  <si>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</si>
  <si>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</si>
  <si>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</si>
  <si>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</si>
  <si>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</si>
  <si>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</si>
  <si>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</si>
  <si>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</si>
  <si>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</si>
  <si>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</si>
  <si>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</si>
  <si>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</si>
  <si>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</si>
  <si>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</si>
  <si>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</si>
  <si>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</si>
  <si>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</si>
  <si>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</si>
  <si>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</si>
  <si>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</si>
  <si>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</si>
  <si>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</si>
  <si>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</si>
  <si>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</si>
  <si>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</si>
  <si>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</si>
  <si>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</si>
  <si>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</si>
  <si>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</si>
  <si>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</si>
  <si>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</si>
  <si>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</si>
  <si>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</si>
  <si>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</si>
  <si>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</si>
  <si>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Službena putovanja</t>
  </si>
  <si>
    <t>Stručno osposobljavanje</t>
  </si>
  <si>
    <t>Uredski materijal i ostali mat.rashodi</t>
  </si>
  <si>
    <t>Literatura (glasila,časopisi i ostalo</t>
  </si>
  <si>
    <t>Materijal za čišćenje</t>
  </si>
  <si>
    <t>Energija plin</t>
  </si>
  <si>
    <t>Električna energija</t>
  </si>
  <si>
    <t>Gorivo službeni auto</t>
  </si>
  <si>
    <t>Ost. materijal za pr.energije (drva,lož ulje)</t>
  </si>
  <si>
    <t>Mater.za tek.i inv.održ. građ.objekata</t>
  </si>
  <si>
    <t>Mater.i dij.za tek i invest.odr.post.i opreme</t>
  </si>
  <si>
    <t>Mat.i dij.za tek i inv.održ.transp.sr</t>
  </si>
  <si>
    <t>Sitan inventar</t>
  </si>
  <si>
    <t>Auto gume</t>
  </si>
  <si>
    <t>Sl.radna odjeća i obuća</t>
  </si>
  <si>
    <t>Usluge telefona pošte i prijevoza</t>
  </si>
  <si>
    <t>Usluge tekućeg i investic.održavanja</t>
  </si>
  <si>
    <t>Usluge promidžbe i informiranja</t>
  </si>
  <si>
    <t>Komunalne usluge</t>
  </si>
  <si>
    <t>Zakupnine i najamnine</t>
  </si>
  <si>
    <t>Zdravstvene i veterinarske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</si>
  <si>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</si>
  <si>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</si>
  <si>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</si>
  <si>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</si>
  <si>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</si>
  <si>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</si>
  <si>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</si>
  <si>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Ost.nesp.rashodi poslovanja</t>
  </si>
  <si>
    <t>Ostali nesp.rashodi poslovanja</t>
  </si>
  <si>
    <t>Bankarske usluge,  usl.platnog prometa</t>
  </si>
  <si>
    <t>Zatezne kamate</t>
  </si>
  <si>
    <t>Ostali financ.rashodi</t>
  </si>
  <si>
    <t>Naknade građ.i kućanstvima  od osig. I druge naknade</t>
  </si>
  <si>
    <t>Ost.nak.gr.i kuć u naravi</t>
  </si>
  <si>
    <t>Naknade građ.i kućanst.u naravi</t>
  </si>
  <si>
    <t>Namirnice</t>
  </si>
  <si>
    <t>ULAGANJA U OSNOVNO ŠKOLSTVO (VLASTITI PRIHODI)</t>
  </si>
  <si>
    <t>A5060-01</t>
  </si>
  <si>
    <t>DJELATNOST OSNOVNIH ŠKOLA (VLASTITI PRIHODI)</t>
  </si>
  <si>
    <t>Materijal i sirovine</t>
  </si>
  <si>
    <t>Materijal za atek i invest održavanje</t>
  </si>
  <si>
    <t>Usluge tek i invest održavanja</t>
  </si>
  <si>
    <t>Oprema</t>
  </si>
  <si>
    <t>Uredska oprema i namještaj</t>
  </si>
  <si>
    <t>Ostali nesp. Rashodi</t>
  </si>
  <si>
    <t>Ostali nesp. rashodi</t>
  </si>
  <si>
    <t>ULAGANJE U OSNOVNO ŠKOLSTVO (PRIHODI ZA POSEBNE NAMJENE)</t>
  </si>
  <si>
    <t>A5065-01</t>
  </si>
  <si>
    <t>DJELATNOST OSNOVNIH ŠKOLA (PRIHODI ZA POSEBNE NAMJENE</t>
  </si>
  <si>
    <t>RASHODI ZA ZAPOSLENE</t>
  </si>
  <si>
    <t>DOPRINOSI NA PLAĆE</t>
  </si>
  <si>
    <t>Doprinos za osnovno ZO</t>
  </si>
  <si>
    <t>POMOĆNICI U NASTAVI</t>
  </si>
  <si>
    <t>PLAĆE(BRUTO)</t>
  </si>
  <si>
    <t>Plaće za redovan rad</t>
  </si>
  <si>
    <t>MATERIJALNI RASHODI</t>
  </si>
  <si>
    <t>Naknade za prijevoz,rad na terenu i odvojeni život</t>
  </si>
  <si>
    <t>PILOT PROJEKT E-ŠKOLE</t>
  </si>
  <si>
    <t>SHEMA ŠKOLSKOG VOĆA</t>
  </si>
  <si>
    <t>ŠKOLSKI ZALOGAJČIĆ</t>
  </si>
  <si>
    <t>OSNOVNA ŠKOLA ZRINSKIH I FRANKOPANA OTOČAC</t>
  </si>
  <si>
    <t>RASHODI POSLOVANJA</t>
  </si>
  <si>
    <t>POMOĆI IZ NENADLEŽNOG PRORAČUNA</t>
  </si>
  <si>
    <t>POMOĆI IZ DRŽAVNOG PRORAČUNA</t>
  </si>
  <si>
    <t>Plaće</t>
  </si>
  <si>
    <t>Doprinos za zdravstveno osiguranje</t>
  </si>
  <si>
    <t>Knjige za školsku knjižnicu</t>
  </si>
  <si>
    <t>Naknade ŽSV</t>
  </si>
  <si>
    <t>Usluge prijevoza natjecanja</t>
  </si>
  <si>
    <t>Rashodi za nabavu neproizvedene dug.imovine</t>
  </si>
  <si>
    <t>Građevinski objekt</t>
  </si>
  <si>
    <t>T3070-07</t>
  </si>
  <si>
    <t>T3070-05</t>
  </si>
  <si>
    <t>T-3070-04</t>
  </si>
  <si>
    <t>Program: 3070 Razvojni i ostali programi</t>
  </si>
  <si>
    <t>T3070-03</t>
  </si>
  <si>
    <t>Povećanje-smanjenje</t>
  </si>
  <si>
    <t>Program 3050: OSNOVNO ŠKOLSTVO STANDARD</t>
  </si>
  <si>
    <t>A3050-01</t>
  </si>
  <si>
    <t>Osiguranje uvjeta rada OŠ-minimalni standard</t>
  </si>
  <si>
    <t>Glava 030-02</t>
  </si>
  <si>
    <t>Osnovnoškolsko obrazovanje</t>
  </si>
  <si>
    <t>A3050-04</t>
  </si>
  <si>
    <t>Ravnateljica škole</t>
  </si>
  <si>
    <t>Jasminka Devčić.prof.</t>
  </si>
  <si>
    <t>II IZMJENE I DOPUNE</t>
  </si>
  <si>
    <t>I Izmjene i dopune</t>
  </si>
  <si>
    <t>Ravnateljica škole:Jasminka Devčić,prof.</t>
  </si>
  <si>
    <t xml:space="preserve">III IZMJENE </t>
  </si>
  <si>
    <t>Otplata gl.zajmova od nef.inst-lizing</t>
  </si>
  <si>
    <t>PROJEKT"OBROK ZA SVE</t>
  </si>
  <si>
    <t xml:space="preserve">Knjige </t>
  </si>
  <si>
    <t>Sportska i glazbena oprema</t>
  </si>
  <si>
    <t>OPREMA</t>
  </si>
  <si>
    <t xml:space="preserve"> Sitan inventar</t>
  </si>
  <si>
    <t>Povećanje/smanjenje</t>
  </si>
  <si>
    <t>Sitan inventar i auto gume</t>
  </si>
  <si>
    <t xml:space="preserve">                                     III.  IZMJENE I DOPUNE (REBALANAS) FINANCJSKOG PLANA   ZA 2020. G.</t>
  </si>
  <si>
    <t>Klasa:</t>
  </si>
  <si>
    <t xml:space="preserve">Ur.br: </t>
  </si>
  <si>
    <t>U Otočcu,         12.2020.</t>
  </si>
  <si>
    <t xml:space="preserve"> III IZMJENE FINANCIJSKOG PLANA OSNOVNE ŠKOLE ZRINSKIH I FRANKOPANA OTOČAC ZA 2020.</t>
  </si>
  <si>
    <t xml:space="preserve"> III IZMJENE PLANA PRIHODA I PRIMITAKA ZA 2020. G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</si>
</sst>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7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48" borderId="20" xfId="0" applyFont="1" applyFill="1" applyBorder="1" applyAlignment="1">
      <alignment horizontal="left"/>
    </xf>
    <xf numFmtId="3" fontId="33" fillId="48" borderId="17" xfId="0" applyNumberFormat="1" applyFont="1" applyFill="1" applyBorder="1" applyAlignment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0" fontId="21" fillId="48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9" borderId="20" xfId="0" applyNumberFormat="1" applyFont="1" applyFill="1" applyBorder="1" applyAlignment="1" quotePrefix="1">
      <alignment horizontal="right"/>
    </xf>
    <xf numFmtId="3" fontId="33" fillId="49" borderId="17" xfId="0" applyNumberFormat="1" applyFont="1" applyFill="1" applyBorder="1" applyAlignment="1" applyProtection="1">
      <alignment horizontal="right" wrapText="1"/>
      <protection/>
    </xf>
    <xf numFmtId="3" fontId="33" fillId="48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17" xfId="0" applyNumberFormat="1" applyFont="1" applyFill="1" applyBorder="1" applyAlignment="1" applyProtection="1">
      <alignment horizontal="center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8" fillId="0" borderId="17" xfId="0" applyNumberFormat="1" applyFont="1" applyFill="1" applyBorder="1" applyAlignment="1" applyProtection="1">
      <alignment/>
      <protection/>
    </xf>
    <xf numFmtId="0" fontId="42" fillId="0" borderId="17" xfId="0" applyNumberFormat="1" applyFont="1" applyFill="1" applyBorder="1" applyAlignment="1" applyProtection="1">
      <alignment wrapText="1"/>
      <protection/>
    </xf>
    <xf numFmtId="0" fontId="38" fillId="0" borderId="17" xfId="0" applyNumberFormat="1" applyFont="1" applyFill="1" applyBorder="1" applyAlignment="1" applyProtection="1">
      <alignment horizontal="left"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23" fillId="34" borderId="17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2" fontId="26" fillId="0" borderId="24" xfId="0" applyNumberFormat="1" applyFont="1" applyFill="1" applyBorder="1" applyAlignment="1" applyProtection="1">
      <alignment horizontal="center" vertical="center"/>
      <protection/>
    </xf>
    <xf numFmtId="2" fontId="26" fillId="34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26" xfId="0" applyNumberFormat="1" applyFont="1" applyFill="1" applyBorder="1" applyAlignment="1" applyProtection="1">
      <alignment/>
      <protection/>
    </xf>
    <xf numFmtId="2" fontId="26" fillId="0" borderId="17" xfId="0" applyNumberFormat="1" applyFont="1" applyFill="1" applyBorder="1" applyAlignment="1" applyProtection="1">
      <alignment/>
      <protection/>
    </xf>
    <xf numFmtId="2" fontId="35" fillId="0" borderId="17" xfId="0" applyNumberFormat="1" applyFont="1" applyFill="1" applyBorder="1" applyAlignment="1" applyProtection="1">
      <alignment/>
      <protection/>
    </xf>
    <xf numFmtId="2" fontId="33" fillId="0" borderId="17" xfId="0" applyNumberFormat="1" applyFont="1" applyFill="1" applyBorder="1" applyAlignment="1" applyProtection="1">
      <alignment/>
      <protection/>
    </xf>
    <xf numFmtId="2" fontId="25" fillId="0" borderId="17" xfId="0" applyNumberFormat="1" applyFont="1" applyFill="1" applyBorder="1" applyAlignment="1" applyProtection="1">
      <alignment/>
      <protection/>
    </xf>
    <xf numFmtId="2" fontId="43" fillId="0" borderId="17" xfId="0" applyNumberFormat="1" applyFont="1" applyFill="1" applyBorder="1" applyAlignment="1" applyProtection="1">
      <alignment/>
      <protection/>
    </xf>
    <xf numFmtId="2" fontId="38" fillId="0" borderId="17" xfId="0" applyNumberFormat="1" applyFont="1" applyFill="1" applyBorder="1" applyAlignment="1" applyProtection="1">
      <alignment/>
      <protection/>
    </xf>
    <xf numFmtId="2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/>
      <protection/>
    </xf>
    <xf numFmtId="0" fontId="33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43" fillId="0" borderId="20" xfId="0" applyNumberFormat="1" applyFont="1" applyFill="1" applyBorder="1" applyAlignment="1" applyProtection="1">
      <alignment/>
      <protection/>
    </xf>
    <xf numFmtId="0" fontId="38" fillId="0" borderId="20" xfId="0" applyNumberFormat="1" applyFont="1" applyFill="1" applyBorder="1" applyAlignment="1" applyProtection="1">
      <alignment/>
      <protection/>
    </xf>
    <xf numFmtId="2" fontId="26" fillId="0" borderId="2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 applyProtection="1">
      <alignment/>
      <protection/>
    </xf>
    <xf numFmtId="4" fontId="26" fillId="0" borderId="17" xfId="0" applyNumberFormat="1" applyFont="1" applyFill="1" applyBorder="1" applyAlignment="1" applyProtection="1">
      <alignment/>
      <protection/>
    </xf>
    <xf numFmtId="4" fontId="33" fillId="0" borderId="17" xfId="0" applyNumberFormat="1" applyFont="1" applyFill="1" applyBorder="1" applyAlignment="1" applyProtection="1">
      <alignment/>
      <protection/>
    </xf>
    <xf numFmtId="4" fontId="43" fillId="0" borderId="17" xfId="0" applyNumberFormat="1" applyFont="1" applyFill="1" applyBorder="1" applyAlignment="1" applyProtection="1">
      <alignment/>
      <protection/>
    </xf>
    <xf numFmtId="4" fontId="38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horizontal="left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" fontId="22" fillId="0" borderId="32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 quotePrefix="1">
      <alignment horizontal="left" vertical="center"/>
    </xf>
    <xf numFmtId="4" fontId="28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29" fillId="0" borderId="0" xfId="0" applyNumberFormat="1" applyFont="1" applyBorder="1" applyAlignment="1" quotePrefix="1">
      <alignment horizontal="left" vertical="center"/>
    </xf>
    <xf numFmtId="4" fontId="29" fillId="0" borderId="0" xfId="0" applyNumberFormat="1" applyFont="1" applyBorder="1" applyAlignment="1">
      <alignment horizontal="left" vertical="center"/>
    </xf>
    <xf numFmtId="4" fontId="32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 quotePrefix="1">
      <alignment horizontal="left" vertical="center"/>
      <protection/>
    </xf>
    <xf numFmtId="4" fontId="25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/>
      <protection/>
    </xf>
    <xf numFmtId="4" fontId="26" fillId="0" borderId="0" xfId="0" applyNumberFormat="1" applyFont="1" applyFill="1" applyBorder="1" applyAlignment="1" applyProtection="1" quotePrefix="1">
      <alignment horizontal="left"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left"/>
      <protection/>
    </xf>
    <xf numFmtId="4" fontId="22" fillId="0" borderId="25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wrapText="1"/>
    </xf>
    <xf numFmtId="4" fontId="21" fillId="0" borderId="28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center" wrapText="1"/>
    </xf>
    <xf numFmtId="4" fontId="21" fillId="0" borderId="3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 applyProtection="1" quotePrefix="1">
      <alignment horizontal="center" vertical="center"/>
      <protection/>
    </xf>
    <xf numFmtId="4" fontId="29" fillId="0" borderId="19" xfId="0" applyNumberFormat="1" applyFont="1" applyBorder="1" applyAlignment="1" quotePrefix="1">
      <alignment horizontal="center" vertical="center" wrapText="1"/>
    </xf>
    <xf numFmtId="4" fontId="25" fillId="0" borderId="0" xfId="0" applyNumberFormat="1" applyFont="1" applyFill="1" applyBorder="1" applyAlignment="1" applyProtection="1" quotePrefix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32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6" fillId="0" borderId="0" xfId="0" applyNumberFormat="1" applyFont="1" applyFill="1" applyBorder="1" applyAlignment="1" applyProtection="1">
      <alignment vertical="center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Border="1" applyAlignment="1" quotePrefix="1">
      <alignment horizontal="left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1" fillId="0" borderId="41" xfId="0" applyNumberFormat="1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 horizontal="center" vertical="center" wrapText="1"/>
    </xf>
    <xf numFmtId="4" fontId="21" fillId="0" borderId="43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/>
    </xf>
    <xf numFmtId="4" fontId="0" fillId="0" borderId="0" xfId="0" applyNumberFormat="1" applyFont="1" applyAlignment="1">
      <alignment vertical="center"/>
    </xf>
    <xf numFmtId="4" fontId="34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Alignment="1">
      <alignment horizontal="right"/>
    </xf>
    <xf numFmtId="2" fontId="22" fillId="0" borderId="45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2" fontId="21" fillId="0" borderId="48" xfId="0" applyNumberFormat="1" applyFont="1" applyBorder="1" applyAlignment="1">
      <alignment horizontal="center" vertical="center" wrapText="1"/>
    </xf>
    <xf numFmtId="2" fontId="21" fillId="0" borderId="49" xfId="0" applyNumberFormat="1" applyFont="1" applyBorder="1" applyAlignment="1">
      <alignment/>
    </xf>
    <xf numFmtId="2" fontId="22" fillId="0" borderId="45" xfId="0" applyNumberFormat="1" applyFont="1" applyBorder="1" applyAlignment="1">
      <alignment/>
    </xf>
    <xf numFmtId="2" fontId="34" fillId="0" borderId="0" xfId="0" applyNumberFormat="1" applyFont="1" applyFill="1" applyBorder="1" applyAlignment="1" applyProtection="1">
      <alignment/>
      <protection/>
    </xf>
    <xf numFmtId="4" fontId="21" fillId="0" borderId="34" xfId="0" applyNumberFormat="1" applyFont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48" borderId="20" xfId="0" applyNumberFormat="1" applyFont="1" applyFill="1" applyBorder="1" applyAlignment="1" applyProtection="1">
      <alignment horizontal="left" wrapText="1"/>
      <protection/>
    </xf>
    <xf numFmtId="0" fontId="37" fillId="48" borderId="19" xfId="0" applyNumberFormat="1" applyFont="1" applyFill="1" applyBorder="1" applyAlignment="1" applyProtection="1">
      <alignment wrapText="1"/>
      <protection/>
    </xf>
    <xf numFmtId="0" fontId="21" fillId="48" borderId="19" xfId="0" applyNumberFormat="1" applyFont="1" applyFill="1" applyBorder="1" applyAlignment="1" applyProtection="1">
      <alignment/>
      <protection/>
    </xf>
    <xf numFmtId="0" fontId="36" fillId="48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9" borderId="20" xfId="0" applyNumberFormat="1" applyFont="1" applyFill="1" applyBorder="1" applyAlignment="1" applyProtection="1">
      <alignment horizontal="left" wrapText="1"/>
      <protection/>
    </xf>
    <xf numFmtId="0" fontId="33" fillId="49" borderId="19" xfId="0" applyNumberFormat="1" applyFont="1" applyFill="1" applyBorder="1" applyAlignment="1" applyProtection="1">
      <alignment horizontal="left" wrapText="1"/>
      <protection/>
    </xf>
    <xf numFmtId="0" fontId="33" fillId="49" borderId="50" xfId="0" applyNumberFormat="1" applyFont="1" applyFill="1" applyBorder="1" applyAlignment="1" applyProtection="1">
      <alignment horizontal="left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0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F21" sqref="F21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30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83"/>
      <c r="B2" s="183"/>
      <c r="C2" s="183"/>
      <c r="D2" s="183"/>
      <c r="E2" s="183"/>
      <c r="F2" s="183"/>
      <c r="G2" s="183"/>
      <c r="H2" s="183"/>
    </row>
    <row r="3" spans="1:8" ht="48" customHeight="1">
      <c r="A3" s="184" t="s">
        <v>152</v>
      </c>
      <c r="B3" s="184"/>
      <c r="C3" s="184"/>
      <c r="D3" s="184"/>
      <c r="E3" s="184"/>
      <c r="F3" s="184"/>
      <c r="G3" s="184"/>
      <c r="H3" s="184"/>
    </row>
    <row r="4" spans="1:8" s="18" customFormat="1" ht="26.25" customHeight="1">
      <c r="A4" s="184" t="s">
        <v>31</v>
      </c>
      <c r="B4" s="184"/>
      <c r="C4" s="184"/>
      <c r="D4" s="184"/>
      <c r="E4" s="184"/>
      <c r="F4" s="184"/>
      <c r="G4" s="185"/>
      <c r="H4" s="185"/>
    </row>
    <row r="5" spans="1:5" ht="15.75" customHeight="1">
      <c r="A5" s="19"/>
      <c r="B5" s="20"/>
      <c r="C5" s="20"/>
      <c r="D5" s="20"/>
      <c r="E5" s="20"/>
    </row>
    <row r="6" spans="1:9" ht="27.75" customHeight="1">
      <c r="A6" s="21"/>
      <c r="B6" s="22"/>
      <c r="C6" s="22"/>
      <c r="D6" s="23"/>
      <c r="E6" s="24"/>
      <c r="F6" s="25" t="s">
        <v>42</v>
      </c>
      <c r="G6" s="25" t="s">
        <v>43</v>
      </c>
      <c r="H6" s="26" t="s">
        <v>44</v>
      </c>
      <c r="I6" s="27"/>
    </row>
    <row r="7" spans="1:9" ht="27.75" customHeight="1">
      <c r="A7" s="186" t="s">
        <v>32</v>
      </c>
      <c r="B7" s="187"/>
      <c r="C7" s="187"/>
      <c r="D7" s="187"/>
      <c r="E7" s="188"/>
      <c r="F7" s="37">
        <f>+F8+F9</f>
        <v>16370297.94</v>
      </c>
      <c r="G7" s="37">
        <f>+G8+G9</f>
        <v>16370298</v>
      </c>
      <c r="H7" s="37">
        <f>+H8+H9</f>
        <v>16370298</v>
      </c>
      <c r="I7" s="35"/>
    </row>
    <row r="8" spans="1:8" ht="22.5" customHeight="1">
      <c r="A8" s="198" t="s">
        <v>0</v>
      </c>
      <c r="B8" s="199"/>
      <c r="C8" s="199"/>
      <c r="D8" s="199"/>
      <c r="E8" s="200"/>
      <c r="F8" s="40">
        <v>16366297.94</v>
      </c>
      <c r="G8" s="40">
        <v>16366298</v>
      </c>
      <c r="H8" s="40">
        <v>16366298</v>
      </c>
    </row>
    <row r="9" spans="1:8" ht="22.5" customHeight="1">
      <c r="A9" s="201" t="s">
        <v>34</v>
      </c>
      <c r="B9" s="200"/>
      <c r="C9" s="200"/>
      <c r="D9" s="200"/>
      <c r="E9" s="200"/>
      <c r="F9" s="40">
        <v>4000</v>
      </c>
      <c r="G9" s="40">
        <v>4000</v>
      </c>
      <c r="H9" s="40">
        <v>4000</v>
      </c>
    </row>
    <row r="10" spans="1:8" ht="22.5" customHeight="1">
      <c r="A10" s="36" t="s">
        <v>33</v>
      </c>
      <c r="B10" s="39"/>
      <c r="C10" s="39"/>
      <c r="D10" s="39"/>
      <c r="E10" s="39"/>
      <c r="F10" s="37">
        <f>+F11+F12</f>
        <v>16370298</v>
      </c>
      <c r="G10" s="37">
        <f>+G11+G12</f>
        <v>16370298</v>
      </c>
      <c r="H10" s="37">
        <f>+H11+H12</f>
        <v>16370298</v>
      </c>
    </row>
    <row r="11" spans="1:10" ht="22.5" customHeight="1">
      <c r="A11" s="202" t="s">
        <v>1</v>
      </c>
      <c r="B11" s="199"/>
      <c r="C11" s="199"/>
      <c r="D11" s="199"/>
      <c r="E11" s="203"/>
      <c r="F11" s="40">
        <v>16366298</v>
      </c>
      <c r="G11" s="40">
        <v>16366298</v>
      </c>
      <c r="H11" s="40">
        <v>16366298</v>
      </c>
      <c r="I11" s="13"/>
      <c r="J11" s="13"/>
    </row>
    <row r="12" spans="1:10" ht="22.5" customHeight="1">
      <c r="A12" s="204" t="s">
        <v>38</v>
      </c>
      <c r="B12" s="200"/>
      <c r="C12" s="200"/>
      <c r="D12" s="200"/>
      <c r="E12" s="200"/>
      <c r="F12" s="28">
        <v>4000</v>
      </c>
      <c r="G12" s="28">
        <v>4000</v>
      </c>
      <c r="H12" s="28">
        <v>4000</v>
      </c>
      <c r="I12" s="13"/>
      <c r="J12" s="13"/>
    </row>
    <row r="13" spans="1:10" ht="22.5" customHeight="1">
      <c r="A13" s="189" t="s">
        <v>2</v>
      </c>
      <c r="B13" s="187"/>
      <c r="C13" s="187"/>
      <c r="D13" s="187"/>
      <c r="E13" s="187"/>
      <c r="F13" s="38">
        <f>+F7-F10</f>
        <v>-0.06000000052154064</v>
      </c>
      <c r="G13" s="38">
        <f>+G7-G10</f>
        <v>0</v>
      </c>
      <c r="H13" s="38">
        <f>+H7-H10</f>
        <v>0</v>
      </c>
      <c r="J13" s="13"/>
    </row>
    <row r="14" spans="1:8" ht="25.5" customHeight="1">
      <c r="A14" s="184"/>
      <c r="B14" s="190"/>
      <c r="C14" s="190"/>
      <c r="D14" s="190"/>
      <c r="E14" s="190"/>
      <c r="F14" s="191"/>
      <c r="G14" s="191"/>
      <c r="H14" s="191"/>
    </row>
    <row r="15" spans="1:10" ht="27.75" customHeight="1">
      <c r="A15" s="21"/>
      <c r="B15" s="22"/>
      <c r="C15" s="22"/>
      <c r="D15" s="23"/>
      <c r="E15" s="24"/>
      <c r="F15" s="25" t="s">
        <v>42</v>
      </c>
      <c r="G15" s="25" t="s">
        <v>43</v>
      </c>
      <c r="H15" s="26" t="s">
        <v>44</v>
      </c>
      <c r="J15" s="13"/>
    </row>
    <row r="16" spans="1:10" ht="30.75" customHeight="1">
      <c r="A16" s="192" t="s">
        <v>39</v>
      </c>
      <c r="B16" s="193"/>
      <c r="C16" s="193"/>
      <c r="D16" s="193"/>
      <c r="E16" s="194"/>
      <c r="F16" s="41"/>
      <c r="G16" s="41"/>
      <c r="H16" s="42"/>
      <c r="J16" s="13"/>
    </row>
    <row r="17" spans="1:10" ht="34.5" customHeight="1">
      <c r="A17" s="195" t="s">
        <v>40</v>
      </c>
      <c r="B17" s="196"/>
      <c r="C17" s="196"/>
      <c r="D17" s="196"/>
      <c r="E17" s="197"/>
      <c r="F17" s="43"/>
      <c r="G17" s="43"/>
      <c r="H17" s="38"/>
      <c r="J17" s="13"/>
    </row>
    <row r="18" spans="1:10" s="16" customFormat="1" ht="25.5" customHeight="1">
      <c r="A18" s="207"/>
      <c r="B18" s="190"/>
      <c r="C18" s="190"/>
      <c r="D18" s="190"/>
      <c r="E18" s="190"/>
      <c r="F18" s="191"/>
      <c r="G18" s="191"/>
      <c r="H18" s="191"/>
      <c r="J18" s="44"/>
    </row>
    <row r="19" spans="1:11" s="16" customFormat="1" ht="27.75" customHeight="1">
      <c r="A19" s="21"/>
      <c r="B19" s="22"/>
      <c r="C19" s="22"/>
      <c r="D19" s="23"/>
      <c r="E19" s="24"/>
      <c r="F19" s="25" t="s">
        <v>42</v>
      </c>
      <c r="G19" s="25" t="s">
        <v>43</v>
      </c>
      <c r="H19" s="26" t="s">
        <v>44</v>
      </c>
      <c r="J19" s="44"/>
      <c r="K19" s="44"/>
    </row>
    <row r="20" spans="1:10" s="16" customFormat="1" ht="22.5" customHeight="1">
      <c r="A20" s="198" t="s">
        <v>3</v>
      </c>
      <c r="B20" s="199"/>
      <c r="C20" s="199"/>
      <c r="D20" s="199"/>
      <c r="E20" s="199"/>
      <c r="F20" s="28"/>
      <c r="G20" s="28"/>
      <c r="H20" s="28"/>
      <c r="J20" s="44"/>
    </row>
    <row r="21" spans="1:8" s="16" customFormat="1" ht="33.75" customHeight="1">
      <c r="A21" s="198" t="s">
        <v>4</v>
      </c>
      <c r="B21" s="199"/>
      <c r="C21" s="199"/>
      <c r="D21" s="199"/>
      <c r="E21" s="199"/>
      <c r="F21" s="28"/>
      <c r="G21" s="28"/>
      <c r="H21" s="28"/>
    </row>
    <row r="22" spans="1:11" s="16" customFormat="1" ht="22.5" customHeight="1">
      <c r="A22" s="189" t="s">
        <v>5</v>
      </c>
      <c r="B22" s="187"/>
      <c r="C22" s="187"/>
      <c r="D22" s="187"/>
      <c r="E22" s="187"/>
      <c r="F22" s="37">
        <f>F20-F21</f>
        <v>0</v>
      </c>
      <c r="G22" s="37">
        <f>G20-G21</f>
        <v>0</v>
      </c>
      <c r="H22" s="37">
        <f>H20-H21</f>
        <v>0</v>
      </c>
      <c r="J22" s="45"/>
      <c r="K22" s="44"/>
    </row>
    <row r="23" spans="1:8" s="16" customFormat="1" ht="25.5" customHeight="1">
      <c r="A23" s="207"/>
      <c r="B23" s="190"/>
      <c r="C23" s="190"/>
      <c r="D23" s="190"/>
      <c r="E23" s="190"/>
      <c r="F23" s="191"/>
      <c r="G23" s="191"/>
      <c r="H23" s="191"/>
    </row>
    <row r="24" spans="1:8" s="16" customFormat="1" ht="22.5" customHeight="1">
      <c r="A24" s="202" t="s">
        <v>6</v>
      </c>
      <c r="B24" s="199"/>
      <c r="C24" s="199"/>
      <c r="D24" s="199"/>
      <c r="E24" s="199"/>
      <c r="F24" s="28" t="str">
        <f>IF((F13+F17+F22)&lt;&gt;0,"NESLAGANJE ZBROJA",(F13+F17+F22))</f>
        <v>NESLAGANJE ZBROJA</v>
      </c>
      <c r="G24" s="28">
        <f>IF((G13+G17+G22)&lt;&gt;0,"NESLAGANJE ZBROJA",(G13+G17+G22))</f>
        <v>0</v>
      </c>
      <c r="H24" s="28">
        <f>IF((H13+H17+H22)&lt;&gt;0,"NESLAGANJE ZBROJA",(H13+H17+H22))</f>
        <v>0</v>
      </c>
    </row>
    <row r="25" spans="1:5" s="16" customFormat="1" ht="18" customHeight="1">
      <c r="A25" s="29"/>
      <c r="B25" s="20"/>
      <c r="C25" s="20"/>
      <c r="D25" s="20"/>
      <c r="E25" s="20"/>
    </row>
    <row r="26" spans="1:8" ht="42" customHeight="1">
      <c r="A26" s="205" t="s">
        <v>41</v>
      </c>
      <c r="B26" s="206"/>
      <c r="C26" s="206"/>
      <c r="D26" s="206"/>
      <c r="E26" s="206"/>
      <c r="F26" s="206"/>
      <c r="G26" s="206"/>
      <c r="H26" s="206"/>
    </row>
    <row r="27" ht="12.75">
      <c r="E27" s="46"/>
    </row>
    <row r="31" spans="6:8" ht="12.75">
      <c r="F31" s="13"/>
      <c r="G31" s="13"/>
      <c r="H31" s="13"/>
    </row>
    <row r="32" spans="6:8" ht="12.75">
      <c r="F32" s="13"/>
      <c r="G32" s="13"/>
      <c r="H32" s="13"/>
    </row>
    <row r="33" spans="5:8" ht="12.75">
      <c r="E33" s="47"/>
      <c r="F33" s="14"/>
      <c r="G33" s="14"/>
      <c r="H33" s="14"/>
    </row>
    <row r="34" spans="5:8" ht="12.75">
      <c r="E34" s="47"/>
      <c r="F34" s="13"/>
      <c r="G34" s="13"/>
      <c r="H34" s="13"/>
    </row>
    <row r="35" spans="5:8" ht="12.75">
      <c r="E35" s="47"/>
      <c r="F35" s="13"/>
      <c r="G35" s="13"/>
      <c r="H35" s="13"/>
    </row>
    <row r="36" spans="5:8" ht="12.75">
      <c r="E36" s="47"/>
      <c r="F36" s="13"/>
      <c r="G36" s="13"/>
      <c r="H36" s="13"/>
    </row>
    <row r="37" spans="5:8" ht="12.75">
      <c r="E37" s="47"/>
      <c r="F37" s="13"/>
      <c r="G37" s="13"/>
      <c r="H37" s="13"/>
    </row>
    <row r="38" ht="12.75">
      <c r="E38" s="47"/>
    </row>
    <row r="43" ht="12.75">
      <c r="F43" s="13"/>
    </row>
    <row r="44" ht="12.75">
      <c r="F44" s="13"/>
    </row>
    <row r="45" ht="12.75">
      <c r="F45" s="1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  <mergeCell ref="A14:H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view="pageBreakPreview" zoomScale="120" zoomScaleSheetLayoutView="120" zoomScalePageLayoutView="0" workbookViewId="0" topLeftCell="A1">
      <selection activeCell="F15" sqref="F15"/>
    </sheetView>
  </sheetViews>
  <sheetFormatPr defaultColWidth="11.421875" defaultRowHeight="12.75"/>
  <cols>
    <col min="1" max="1" width="16.00390625" style="10" customWidth="1"/>
    <col min="2" max="3" width="17.57421875" style="159" customWidth="1"/>
    <col min="4" max="4" width="17.57421875" style="154" customWidth="1"/>
    <col min="5" max="5" width="17.57421875" style="106" customWidth="1"/>
    <col min="6" max="6" width="17.57421875" style="4" customWidth="1"/>
    <col min="7" max="7" width="17.57421875" style="106" customWidth="1"/>
    <col min="8" max="8" width="17.57421875" style="85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84" t="s">
        <v>153</v>
      </c>
      <c r="B1" s="184"/>
      <c r="C1" s="184"/>
      <c r="D1" s="184"/>
      <c r="E1" s="184"/>
      <c r="F1" s="184"/>
      <c r="G1" s="184"/>
      <c r="H1" s="184"/>
    </row>
    <row r="2" spans="1:8" s="2" customFormat="1" ht="13.5" thickBot="1">
      <c r="A2" s="8"/>
      <c r="B2" s="115"/>
      <c r="C2" s="115"/>
      <c r="D2" s="115"/>
      <c r="E2" s="115"/>
      <c r="G2" s="115"/>
      <c r="H2" s="173" t="s">
        <v>7</v>
      </c>
    </row>
    <row r="3" spans="1:8" s="2" customFormat="1" ht="26.25" customHeight="1" thickBot="1">
      <c r="A3" s="33" t="s">
        <v>8</v>
      </c>
      <c r="B3" s="210" t="s">
        <v>36</v>
      </c>
      <c r="C3" s="211"/>
      <c r="D3" s="211"/>
      <c r="E3" s="211"/>
      <c r="F3" s="211"/>
      <c r="G3" s="211"/>
      <c r="H3" s="212"/>
    </row>
    <row r="4" spans="1:8" s="2" customFormat="1" ht="90" thickBot="1">
      <c r="A4" s="34" t="s">
        <v>48</v>
      </c>
      <c r="B4" s="161" t="s">
        <v>9</v>
      </c>
      <c r="C4" s="138" t="s">
        <v>10</v>
      </c>
      <c r="D4" s="138" t="s">
        <v>11</v>
      </c>
      <c r="E4" s="116" t="s">
        <v>12</v>
      </c>
      <c r="F4" s="49" t="s">
        <v>13</v>
      </c>
      <c r="G4" s="138" t="s">
        <v>35</v>
      </c>
      <c r="H4" s="174" t="s">
        <v>15</v>
      </c>
    </row>
    <row r="5" spans="1:8" s="2" customFormat="1" ht="12.75" customHeight="1" thickBot="1">
      <c r="A5" s="71"/>
      <c r="B5" s="162"/>
      <c r="C5" s="155"/>
      <c r="D5" s="139"/>
      <c r="E5" s="117"/>
      <c r="F5" s="72"/>
      <c r="G5" s="167"/>
      <c r="H5" s="175"/>
    </row>
    <row r="6" spans="1:8" s="2" customFormat="1" ht="12.75" customHeight="1">
      <c r="A6" s="55">
        <v>636</v>
      </c>
      <c r="B6" s="163"/>
      <c r="C6" s="156"/>
      <c r="D6" s="140"/>
      <c r="E6" s="106">
        <v>13797518.14</v>
      </c>
      <c r="F6" s="56"/>
      <c r="G6" s="168"/>
      <c r="H6" s="176"/>
    </row>
    <row r="7" spans="1:8" s="2" customFormat="1" ht="12.75" customHeight="1">
      <c r="A7" s="73">
        <v>639</v>
      </c>
      <c r="B7" s="164"/>
      <c r="C7" s="157"/>
      <c r="D7" s="141"/>
      <c r="E7" s="181">
        <v>412946</v>
      </c>
      <c r="F7" s="74"/>
      <c r="G7" s="169"/>
      <c r="H7" s="177"/>
    </row>
    <row r="8" spans="1:8" s="2" customFormat="1" ht="12.75" customHeight="1">
      <c r="A8" s="73">
        <v>651</v>
      </c>
      <c r="B8" s="164"/>
      <c r="C8" s="157"/>
      <c r="D8" s="141"/>
      <c r="E8" s="118"/>
      <c r="F8" s="74"/>
      <c r="G8" s="169"/>
      <c r="H8" s="177"/>
    </row>
    <row r="9" spans="1:8" s="2" customFormat="1" ht="12.75">
      <c r="A9" s="57">
        <v>652</v>
      </c>
      <c r="B9" s="165"/>
      <c r="C9" s="119"/>
      <c r="D9" s="142">
        <v>189000</v>
      </c>
      <c r="E9" s="119"/>
      <c r="F9" s="58"/>
      <c r="G9" s="170"/>
      <c r="H9" s="178"/>
    </row>
    <row r="10" spans="1:8" s="2" customFormat="1" ht="12.75">
      <c r="A10" s="57">
        <v>653</v>
      </c>
      <c r="B10" s="165"/>
      <c r="C10" s="119"/>
      <c r="D10" s="119"/>
      <c r="E10" s="119"/>
      <c r="F10" s="58"/>
      <c r="G10" s="170"/>
      <c r="H10" s="178"/>
    </row>
    <row r="11" spans="1:8" s="2" customFormat="1" ht="12.75">
      <c r="A11" s="57">
        <v>661</v>
      </c>
      <c r="B11" s="165"/>
      <c r="C11" s="119">
        <v>33000</v>
      </c>
      <c r="D11" s="119"/>
      <c r="E11" s="119"/>
      <c r="F11" s="58"/>
      <c r="G11" s="170"/>
      <c r="H11" s="178"/>
    </row>
    <row r="12" spans="1:8" s="2" customFormat="1" ht="12.75">
      <c r="A12" s="57">
        <v>663</v>
      </c>
      <c r="B12" s="165"/>
      <c r="C12" s="119"/>
      <c r="D12" s="119"/>
      <c r="E12" s="119"/>
      <c r="F12" s="58"/>
      <c r="G12" s="170"/>
      <c r="H12" s="178"/>
    </row>
    <row r="13" spans="1:8" s="2" customFormat="1" ht="12.75">
      <c r="A13" s="57">
        <v>671</v>
      </c>
      <c r="B13" s="165">
        <v>1933834</v>
      </c>
      <c r="C13" s="119"/>
      <c r="D13" s="119"/>
      <c r="E13" s="119"/>
      <c r="F13" s="58"/>
      <c r="G13" s="170"/>
      <c r="H13" s="178"/>
    </row>
    <row r="14" spans="1:8" s="2" customFormat="1" ht="12.75">
      <c r="A14" s="57">
        <v>673</v>
      </c>
      <c r="B14" s="165"/>
      <c r="C14" s="119"/>
      <c r="D14" s="119"/>
      <c r="E14" s="119"/>
      <c r="F14" s="58"/>
      <c r="G14" s="170"/>
      <c r="H14" s="178"/>
    </row>
    <row r="15" spans="1:8" s="2" customFormat="1" ht="12.75">
      <c r="A15" s="57">
        <v>721</v>
      </c>
      <c r="B15" s="165"/>
      <c r="C15" s="119"/>
      <c r="D15" s="119"/>
      <c r="E15" s="119"/>
      <c r="F15" s="58"/>
      <c r="G15" s="170">
        <v>4000</v>
      </c>
      <c r="H15" s="178"/>
    </row>
    <row r="16" spans="1:8" s="2" customFormat="1" ht="13.5" thickBot="1">
      <c r="A16" s="57">
        <v>922</v>
      </c>
      <c r="B16" s="165"/>
      <c r="C16" s="119"/>
      <c r="D16" s="119"/>
      <c r="E16" s="119"/>
      <c r="F16" s="58"/>
      <c r="G16" s="170"/>
      <c r="H16" s="178"/>
    </row>
    <row r="17" spans="1:8" s="2" customFormat="1" ht="30" customHeight="1" thickBot="1">
      <c r="A17" s="9" t="s">
        <v>16</v>
      </c>
      <c r="B17" s="166">
        <f>SUM(B13:B16)</f>
        <v>1933834</v>
      </c>
      <c r="C17" s="120">
        <f>SUM(C11:C16)</f>
        <v>33000</v>
      </c>
      <c r="D17" s="120">
        <f>SUM(D7:D9)</f>
        <v>189000</v>
      </c>
      <c r="E17" s="120">
        <f>SUM(E6:E16)</f>
        <v>14210464.14</v>
      </c>
      <c r="F17" s="59">
        <f>+F9</f>
        <v>0</v>
      </c>
      <c r="G17" s="120">
        <f>SUM(G15)</f>
        <v>4000</v>
      </c>
      <c r="H17" s="179">
        <v>0</v>
      </c>
    </row>
    <row r="18" spans="1:8" s="2" customFormat="1" ht="28.5" customHeight="1" thickBot="1">
      <c r="A18" s="9" t="s">
        <v>37</v>
      </c>
      <c r="B18" s="213">
        <f>SUM(B17:H17)</f>
        <v>16370298.14</v>
      </c>
      <c r="C18" s="214"/>
      <c r="D18" s="214"/>
      <c r="E18" s="214"/>
      <c r="F18" s="214"/>
      <c r="G18" s="214"/>
      <c r="H18" s="215"/>
    </row>
    <row r="19" spans="1:8" ht="68.25" customHeight="1">
      <c r="A19" s="1"/>
      <c r="B19" s="152"/>
      <c r="C19" s="152"/>
      <c r="D19" s="121"/>
      <c r="E19" s="121"/>
      <c r="G19" s="171" t="s">
        <v>138</v>
      </c>
      <c r="H19" s="173"/>
    </row>
    <row r="20" spans="3:5" ht="13.5" customHeight="1">
      <c r="C20" s="158"/>
      <c r="D20" s="143"/>
      <c r="E20" s="122"/>
    </row>
    <row r="21" spans="3:5" ht="13.5" customHeight="1">
      <c r="C21" s="158"/>
      <c r="D21" s="144"/>
      <c r="E21" s="123"/>
    </row>
    <row r="22" spans="4:5" ht="13.5" customHeight="1">
      <c r="D22" s="145"/>
      <c r="E22" s="124"/>
    </row>
    <row r="23" spans="4:5" ht="13.5" customHeight="1">
      <c r="D23" s="146"/>
      <c r="E23" s="125"/>
    </row>
    <row r="24" spans="4:5" ht="13.5" customHeight="1">
      <c r="D24" s="143"/>
      <c r="E24" s="126"/>
    </row>
    <row r="25" spans="3:5" ht="28.5" customHeight="1">
      <c r="C25" s="158"/>
      <c r="D25" s="143"/>
      <c r="E25" s="127"/>
    </row>
    <row r="26" spans="3:5" ht="13.5" customHeight="1">
      <c r="C26" s="158"/>
      <c r="D26" s="143"/>
      <c r="E26" s="123"/>
    </row>
    <row r="27" spans="4:5" ht="13.5" customHeight="1">
      <c r="D27" s="143"/>
      <c r="E27" s="126"/>
    </row>
    <row r="28" spans="4:5" ht="13.5" customHeight="1">
      <c r="D28" s="143"/>
      <c r="E28" s="125"/>
    </row>
    <row r="29" spans="4:5" ht="13.5" customHeight="1">
      <c r="D29" s="143"/>
      <c r="E29" s="126"/>
    </row>
    <row r="30" spans="4:5" ht="22.5" customHeight="1">
      <c r="D30" s="143"/>
      <c r="E30" s="128"/>
    </row>
    <row r="31" spans="4:5" ht="13.5" customHeight="1">
      <c r="D31" s="145"/>
      <c r="E31" s="124"/>
    </row>
    <row r="32" spans="2:5" ht="13.5" customHeight="1">
      <c r="B32" s="158"/>
      <c r="D32" s="145"/>
      <c r="E32" s="129"/>
    </row>
    <row r="33" spans="3:5" ht="13.5" customHeight="1">
      <c r="C33" s="158"/>
      <c r="D33" s="145"/>
      <c r="E33" s="130"/>
    </row>
    <row r="34" spans="3:5" ht="13.5" customHeight="1">
      <c r="C34" s="158"/>
      <c r="D34" s="146"/>
      <c r="E34" s="123"/>
    </row>
    <row r="35" spans="4:5" ht="13.5" customHeight="1">
      <c r="D35" s="143"/>
      <c r="E35" s="126"/>
    </row>
    <row r="36" spans="2:5" ht="13.5" customHeight="1">
      <c r="B36" s="158"/>
      <c r="D36" s="143"/>
      <c r="E36" s="122"/>
    </row>
    <row r="37" spans="3:5" ht="13.5" customHeight="1">
      <c r="C37" s="158"/>
      <c r="D37" s="143"/>
      <c r="E37" s="129"/>
    </row>
    <row r="38" spans="3:5" ht="13.5" customHeight="1">
      <c r="C38" s="158"/>
      <c r="D38" s="146"/>
      <c r="E38" s="123"/>
    </row>
    <row r="39" spans="4:5" ht="13.5" customHeight="1">
      <c r="D39" s="145"/>
      <c r="E39" s="126"/>
    </row>
    <row r="40" spans="3:5" ht="13.5" customHeight="1">
      <c r="C40" s="158"/>
      <c r="D40" s="145"/>
      <c r="E40" s="129"/>
    </row>
    <row r="41" spans="4:5" ht="22.5" customHeight="1">
      <c r="D41" s="146"/>
      <c r="E41" s="128"/>
    </row>
    <row r="42" spans="4:5" ht="13.5" customHeight="1">
      <c r="D42" s="143"/>
      <c r="E42" s="126"/>
    </row>
    <row r="43" spans="4:5" ht="13.5" customHeight="1">
      <c r="D43" s="146"/>
      <c r="E43" s="123"/>
    </row>
    <row r="44" spans="4:5" ht="13.5" customHeight="1">
      <c r="D44" s="143"/>
      <c r="E44" s="126"/>
    </row>
    <row r="45" spans="4:5" ht="13.5" customHeight="1">
      <c r="D45" s="143"/>
      <c r="E45" s="126"/>
    </row>
    <row r="46" spans="1:5" ht="13.5" customHeight="1">
      <c r="A46" s="11"/>
      <c r="D46" s="147"/>
      <c r="E46" s="129"/>
    </row>
    <row r="47" spans="2:5" ht="13.5" customHeight="1">
      <c r="B47" s="158"/>
      <c r="C47" s="158"/>
      <c r="D47" s="148"/>
      <c r="E47" s="129"/>
    </row>
    <row r="48" spans="2:5" ht="13.5" customHeight="1">
      <c r="B48" s="158"/>
      <c r="C48" s="158"/>
      <c r="D48" s="148"/>
      <c r="E48" s="122"/>
    </row>
    <row r="49" spans="2:5" ht="13.5" customHeight="1">
      <c r="B49" s="158"/>
      <c r="C49" s="158"/>
      <c r="D49" s="146"/>
      <c r="E49" s="125"/>
    </row>
    <row r="50" spans="4:5" ht="12.75">
      <c r="D50" s="143"/>
      <c r="E50" s="126"/>
    </row>
    <row r="51" spans="2:5" ht="12.75">
      <c r="B51" s="158"/>
      <c r="D51" s="143"/>
      <c r="E51" s="129"/>
    </row>
    <row r="52" spans="3:5" ht="12.75">
      <c r="C52" s="158"/>
      <c r="D52" s="143"/>
      <c r="E52" s="122"/>
    </row>
    <row r="53" spans="3:5" ht="12.75">
      <c r="C53" s="158"/>
      <c r="D53" s="146"/>
      <c r="E53" s="123"/>
    </row>
    <row r="54" spans="4:5" ht="12.75">
      <c r="D54" s="143"/>
      <c r="E54" s="126"/>
    </row>
    <row r="55" spans="4:5" ht="12.75">
      <c r="D55" s="143"/>
      <c r="E55" s="126"/>
    </row>
    <row r="56" spans="4:5" ht="12.75">
      <c r="D56" s="149"/>
      <c r="E56" s="131"/>
    </row>
    <row r="57" spans="4:5" ht="12.75">
      <c r="D57" s="143"/>
      <c r="E57" s="126"/>
    </row>
    <row r="58" spans="4:5" ht="12.75">
      <c r="D58" s="143"/>
      <c r="E58" s="126"/>
    </row>
    <row r="59" spans="4:5" ht="12.75">
      <c r="D59" s="143"/>
      <c r="E59" s="126"/>
    </row>
    <row r="60" spans="4:5" ht="12.75">
      <c r="D60" s="146"/>
      <c r="E60" s="123"/>
    </row>
    <row r="61" spans="4:5" ht="12.75">
      <c r="D61" s="143"/>
      <c r="E61" s="126"/>
    </row>
    <row r="62" spans="4:5" ht="12.75">
      <c r="D62" s="146"/>
      <c r="E62" s="123"/>
    </row>
    <row r="63" spans="4:5" ht="12.75">
      <c r="D63" s="143"/>
      <c r="E63" s="126"/>
    </row>
    <row r="64" spans="4:5" ht="12.75">
      <c r="D64" s="143"/>
      <c r="E64" s="126"/>
    </row>
    <row r="65" spans="4:5" ht="12.75">
      <c r="D65" s="143"/>
      <c r="E65" s="126"/>
    </row>
    <row r="66" spans="4:5" ht="12.75">
      <c r="D66" s="143"/>
      <c r="E66" s="126"/>
    </row>
    <row r="67" spans="1:5" ht="28.5" customHeight="1">
      <c r="A67" s="12"/>
      <c r="B67" s="160"/>
      <c r="C67" s="160"/>
      <c r="D67" s="150"/>
      <c r="E67" s="132"/>
    </row>
    <row r="68" spans="3:5" ht="12.75">
      <c r="C68" s="158"/>
      <c r="D68" s="143"/>
      <c r="E68" s="122"/>
    </row>
    <row r="69" spans="4:5" ht="12.75">
      <c r="D69" s="151"/>
      <c r="E69" s="133"/>
    </row>
    <row r="70" spans="4:5" ht="12.75">
      <c r="D70" s="143"/>
      <c r="E70" s="126"/>
    </row>
    <row r="71" spans="4:5" ht="12.75">
      <c r="D71" s="149"/>
      <c r="E71" s="131"/>
    </row>
    <row r="72" spans="4:5" ht="12.75">
      <c r="D72" s="149"/>
      <c r="E72" s="131"/>
    </row>
    <row r="73" spans="4:5" ht="12.75">
      <c r="D73" s="143"/>
      <c r="E73" s="126"/>
    </row>
    <row r="74" spans="4:5" ht="12.75">
      <c r="D74" s="146"/>
      <c r="E74" s="123"/>
    </row>
    <row r="75" spans="4:5" ht="12.75">
      <c r="D75" s="143"/>
      <c r="E75" s="126"/>
    </row>
    <row r="76" spans="4:5" ht="12.75">
      <c r="D76" s="143"/>
      <c r="E76" s="126"/>
    </row>
    <row r="77" spans="4:5" ht="12.75">
      <c r="D77" s="146"/>
      <c r="E77" s="123"/>
    </row>
    <row r="78" spans="4:5" ht="12.75">
      <c r="D78" s="143"/>
      <c r="E78" s="126"/>
    </row>
    <row r="79" spans="4:5" ht="12.75">
      <c r="D79" s="149"/>
      <c r="E79" s="131"/>
    </row>
    <row r="80" spans="4:5" ht="12.75">
      <c r="D80" s="146"/>
      <c r="E80" s="133"/>
    </row>
    <row r="81" spans="4:5" ht="12.75">
      <c r="D81" s="145"/>
      <c r="E81" s="131"/>
    </row>
    <row r="82" spans="4:5" ht="12.75">
      <c r="D82" s="146"/>
      <c r="E82" s="123"/>
    </row>
    <row r="83" spans="4:5" ht="12.75">
      <c r="D83" s="143"/>
      <c r="E83" s="126"/>
    </row>
    <row r="84" spans="3:5" ht="12.75">
      <c r="C84" s="158"/>
      <c r="D84" s="143"/>
      <c r="E84" s="122"/>
    </row>
    <row r="85" spans="4:5" ht="12.75">
      <c r="D85" s="145"/>
      <c r="E85" s="123"/>
    </row>
    <row r="86" spans="4:5" ht="12.75">
      <c r="D86" s="145"/>
      <c r="E86" s="131"/>
    </row>
    <row r="87" spans="3:5" ht="12.75">
      <c r="C87" s="158"/>
      <c r="D87" s="145"/>
      <c r="E87" s="134"/>
    </row>
    <row r="88" spans="3:5" ht="12.75">
      <c r="C88" s="158"/>
      <c r="D88" s="146"/>
      <c r="E88" s="125"/>
    </row>
    <row r="89" spans="4:5" ht="12.75">
      <c r="D89" s="143"/>
      <c r="E89" s="126"/>
    </row>
    <row r="90" ht="12.75">
      <c r="D90" s="151"/>
    </row>
    <row r="91" spans="4:5" ht="11.25" customHeight="1">
      <c r="D91" s="149"/>
      <c r="E91" s="131"/>
    </row>
    <row r="92" spans="2:5" ht="24" customHeight="1">
      <c r="B92" s="158"/>
      <c r="D92" s="149"/>
      <c r="E92" s="135"/>
    </row>
    <row r="93" spans="3:5" ht="15" customHeight="1">
      <c r="C93" s="158"/>
      <c r="D93" s="149"/>
      <c r="E93" s="135"/>
    </row>
    <row r="94" spans="4:5" ht="11.25" customHeight="1">
      <c r="D94" s="151"/>
      <c r="E94" s="133"/>
    </row>
    <row r="95" spans="4:5" ht="12.75">
      <c r="D95" s="149"/>
      <c r="E95" s="131"/>
    </row>
    <row r="96" spans="2:5" ht="13.5" customHeight="1">
      <c r="B96" s="158"/>
      <c r="D96" s="149"/>
      <c r="E96" s="136"/>
    </row>
    <row r="97" spans="3:5" ht="12.75" customHeight="1">
      <c r="C97" s="158"/>
      <c r="D97" s="149"/>
      <c r="E97" s="122"/>
    </row>
    <row r="98" spans="3:5" ht="12.75" customHeight="1">
      <c r="C98" s="158"/>
      <c r="D98" s="146"/>
      <c r="E98" s="125"/>
    </row>
    <row r="99" spans="4:5" ht="12.75">
      <c r="D99" s="143"/>
      <c r="E99" s="126"/>
    </row>
    <row r="100" spans="3:5" ht="12.75">
      <c r="C100" s="158"/>
      <c r="D100" s="143"/>
      <c r="E100" s="134"/>
    </row>
    <row r="101" spans="4:5" ht="12.75">
      <c r="D101" s="151"/>
      <c r="E101" s="133"/>
    </row>
    <row r="102" spans="4:5" ht="12.75">
      <c r="D102" s="149"/>
      <c r="E102" s="131"/>
    </row>
    <row r="103" spans="4:5" ht="12.75">
      <c r="D103" s="143"/>
      <c r="E103" s="126"/>
    </row>
    <row r="104" spans="1:5" ht="19.5" customHeight="1">
      <c r="A104" s="15"/>
      <c r="B104" s="152"/>
      <c r="C104" s="152"/>
      <c r="D104" s="152"/>
      <c r="E104" s="129"/>
    </row>
    <row r="105" spans="1:5" ht="15" customHeight="1">
      <c r="A105" s="11"/>
      <c r="D105" s="147"/>
      <c r="E105" s="129"/>
    </row>
    <row r="106" spans="1:5" ht="12.75">
      <c r="A106" s="11"/>
      <c r="B106" s="158"/>
      <c r="D106" s="147"/>
      <c r="E106" s="122"/>
    </row>
    <row r="107" spans="3:5" ht="12.75">
      <c r="C107" s="158"/>
      <c r="D107" s="143"/>
      <c r="E107" s="129"/>
    </row>
    <row r="108" spans="4:5" ht="12.75">
      <c r="D108" s="144"/>
      <c r="E108" s="123"/>
    </row>
    <row r="109" spans="2:5" ht="12.75">
      <c r="B109" s="158"/>
      <c r="D109" s="143"/>
      <c r="E109" s="122"/>
    </row>
    <row r="110" spans="3:5" ht="12.75">
      <c r="C110" s="158"/>
      <c r="D110" s="143"/>
      <c r="E110" s="122"/>
    </row>
    <row r="111" spans="4:5" ht="12.75">
      <c r="D111" s="146"/>
      <c r="E111" s="125"/>
    </row>
    <row r="112" spans="3:5" ht="22.5" customHeight="1">
      <c r="C112" s="158"/>
      <c r="D112" s="143"/>
      <c r="E112" s="127"/>
    </row>
    <row r="113" spans="4:5" ht="12.75">
      <c r="D113" s="143"/>
      <c r="E113" s="125"/>
    </row>
    <row r="114" spans="2:5" ht="12.75">
      <c r="B114" s="158"/>
      <c r="D114" s="145"/>
      <c r="E114" s="129"/>
    </row>
    <row r="115" spans="3:5" ht="12.75">
      <c r="C115" s="158"/>
      <c r="D115" s="145"/>
      <c r="E115" s="130"/>
    </row>
    <row r="116" spans="4:5" ht="12.75">
      <c r="D116" s="146"/>
      <c r="E116" s="123"/>
    </row>
    <row r="117" spans="1:5" ht="13.5" customHeight="1">
      <c r="A117" s="11"/>
      <c r="D117" s="147"/>
      <c r="E117" s="129"/>
    </row>
    <row r="118" spans="2:5" ht="13.5" customHeight="1">
      <c r="B118" s="158"/>
      <c r="D118" s="143"/>
      <c r="E118" s="129"/>
    </row>
    <row r="119" spans="3:5" ht="13.5" customHeight="1">
      <c r="C119" s="158"/>
      <c r="D119" s="143"/>
      <c r="E119" s="122"/>
    </row>
    <row r="120" spans="3:5" ht="12.75">
      <c r="C120" s="158"/>
      <c r="D120" s="146"/>
      <c r="E120" s="123"/>
    </row>
    <row r="121" spans="3:5" ht="12.75">
      <c r="C121" s="158"/>
      <c r="D121" s="143"/>
      <c r="E121" s="122"/>
    </row>
    <row r="122" spans="4:5" ht="12.75">
      <c r="D122" s="151"/>
      <c r="E122" s="133"/>
    </row>
    <row r="123" spans="3:5" ht="12.75">
      <c r="C123" s="158"/>
      <c r="D123" s="145"/>
      <c r="E123" s="134"/>
    </row>
    <row r="124" spans="3:5" ht="12.75">
      <c r="C124" s="158"/>
      <c r="D124" s="146"/>
      <c r="E124" s="125"/>
    </row>
    <row r="125" spans="4:5" ht="12.75">
      <c r="D125" s="151"/>
      <c r="E125" s="137"/>
    </row>
    <row r="126" spans="2:5" ht="12.75">
      <c r="B126" s="158"/>
      <c r="D126" s="149"/>
      <c r="E126" s="136"/>
    </row>
    <row r="127" spans="3:5" ht="12.75">
      <c r="C127" s="158"/>
      <c r="D127" s="149"/>
      <c r="E127" s="122"/>
    </row>
    <row r="128" spans="3:5" ht="12.75">
      <c r="C128" s="158"/>
      <c r="D128" s="146"/>
      <c r="E128" s="125"/>
    </row>
    <row r="129" spans="3:5" ht="12.75">
      <c r="C129" s="158"/>
      <c r="D129" s="146"/>
      <c r="E129" s="125"/>
    </row>
    <row r="130" spans="4:5" ht="12.75">
      <c r="D130" s="143"/>
      <c r="E130" s="126"/>
    </row>
    <row r="131" spans="1:8" s="16" customFormat="1" ht="18" customHeight="1">
      <c r="A131" s="208"/>
      <c r="B131" s="209"/>
      <c r="C131" s="209"/>
      <c r="D131" s="209"/>
      <c r="E131" s="209"/>
      <c r="G131" s="172"/>
      <c r="H131" s="180"/>
    </row>
    <row r="132" spans="1:5" ht="28.5" customHeight="1">
      <c r="A132" s="12"/>
      <c r="B132" s="160"/>
      <c r="C132" s="160"/>
      <c r="D132" s="150"/>
      <c r="E132" s="132"/>
    </row>
    <row r="134" spans="1:5" ht="15.75">
      <c r="A134" s="17"/>
      <c r="B134" s="158"/>
      <c r="C134" s="158"/>
      <c r="D134" s="153"/>
      <c r="E134" s="136"/>
    </row>
    <row r="135" spans="1:5" ht="12.75">
      <c r="A135" s="11"/>
      <c r="B135" s="158"/>
      <c r="C135" s="158"/>
      <c r="D135" s="153"/>
      <c r="E135" s="136"/>
    </row>
    <row r="136" spans="1:5" ht="17.25" customHeight="1">
      <c r="A136" s="11"/>
      <c r="B136" s="158"/>
      <c r="C136" s="158"/>
      <c r="D136" s="153"/>
      <c r="E136" s="136"/>
    </row>
    <row r="137" spans="1:5" ht="13.5" customHeight="1">
      <c r="A137" s="11"/>
      <c r="B137" s="158"/>
      <c r="C137" s="158"/>
      <c r="D137" s="153"/>
      <c r="E137" s="136"/>
    </row>
    <row r="138" spans="1:5" ht="12.75">
      <c r="A138" s="11"/>
      <c r="B138" s="158"/>
      <c r="C138" s="158"/>
      <c r="D138" s="153"/>
      <c r="E138" s="136"/>
    </row>
    <row r="139" spans="1:3" ht="12.75">
      <c r="A139" s="11"/>
      <c r="B139" s="158"/>
      <c r="C139" s="158"/>
    </row>
    <row r="140" spans="1:5" ht="12.75">
      <c r="A140" s="11"/>
      <c r="B140" s="158"/>
      <c r="C140" s="158"/>
      <c r="D140" s="153"/>
      <c r="E140" s="136"/>
    </row>
    <row r="141" spans="1:5" ht="12.75">
      <c r="A141" s="11"/>
      <c r="B141" s="158"/>
      <c r="C141" s="158"/>
      <c r="D141" s="153"/>
      <c r="E141" s="134"/>
    </row>
    <row r="142" spans="1:5" ht="12.75">
      <c r="A142" s="11"/>
      <c r="B142" s="158"/>
      <c r="C142" s="158"/>
      <c r="D142" s="153"/>
      <c r="E142" s="136"/>
    </row>
    <row r="143" spans="1:5" ht="22.5" customHeight="1">
      <c r="A143" s="11"/>
      <c r="B143" s="158"/>
      <c r="C143" s="158"/>
      <c r="D143" s="153"/>
      <c r="E143" s="127"/>
    </row>
    <row r="144" spans="4:5" ht="22.5" customHeight="1">
      <c r="D144" s="146"/>
      <c r="E144" s="128"/>
    </row>
  </sheetData>
  <sheetProtection/>
  <mergeCells count="4">
    <mergeCell ref="A131:E131"/>
    <mergeCell ref="B3:H3"/>
    <mergeCell ref="A1:H1"/>
    <mergeCell ref="B18:H18"/>
  </mergeCells>
  <printOptions horizontalCentered="1"/>
  <pageMargins left="0.25" right="0.25" top="0.75" bottom="0.75" header="0.3" footer="0.3"/>
  <pageSetup firstPageNumber="2" useFirstPageNumber="1" fitToWidth="0" fitToHeight="1" horizontalDpi="600" verticalDpi="600" orientation="landscape" paperSize="9" r:id="rId2"/>
  <rowBreaks count="3" manualBreakCount="3">
    <brk id="18" max="8" man="1"/>
    <brk id="65" max="9" man="1"/>
    <brk id="12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79"/>
  <sheetViews>
    <sheetView workbookViewId="0" topLeftCell="A1">
      <selection activeCell="H84" sqref="H84"/>
    </sheetView>
  </sheetViews>
  <sheetFormatPr defaultColWidth="11.421875" defaultRowHeight="12.75"/>
  <cols>
    <col min="1" max="1" width="7.8515625" style="31" customWidth="1"/>
    <col min="2" max="2" width="30.57421875" style="32" customWidth="1"/>
    <col min="3" max="4" width="11.28125" style="3" customWidth="1"/>
    <col min="5" max="5" width="10.00390625" style="3" customWidth="1"/>
    <col min="6" max="6" width="10.28125" style="3" customWidth="1"/>
    <col min="7" max="7" width="11.8515625" style="3" customWidth="1"/>
    <col min="8" max="8" width="9.8515625" style="3" customWidth="1"/>
    <col min="9" max="9" width="9.140625" style="3" customWidth="1"/>
    <col min="10" max="10" width="7.57421875" style="3" customWidth="1"/>
    <col min="11" max="11" width="10.28125" style="95" customWidth="1"/>
    <col min="12" max="13" width="12.140625" style="3" customWidth="1"/>
    <col min="14" max="14" width="13.28125" style="3" customWidth="1"/>
    <col min="15" max="15" width="12.8515625" style="106" customWidth="1"/>
    <col min="16" max="16" width="17.57421875" style="64" customWidth="1"/>
    <col min="17" max="16384" width="11.421875" style="4" customWidth="1"/>
  </cols>
  <sheetData>
    <row r="1" spans="1:16" ht="18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85"/>
      <c r="L1" s="4"/>
      <c r="M1" s="4"/>
      <c r="N1" s="4"/>
      <c r="P1" s="4"/>
    </row>
    <row r="2" spans="1:16" ht="12.75" customHeight="1">
      <c r="A2" s="48"/>
      <c r="B2" s="51"/>
      <c r="C2" s="51"/>
      <c r="D2" s="51"/>
      <c r="E2" s="51"/>
      <c r="F2" s="51"/>
      <c r="G2" s="51"/>
      <c r="H2" s="51"/>
      <c r="I2" s="51"/>
      <c r="J2" s="51"/>
      <c r="K2" s="86"/>
      <c r="L2" s="51"/>
      <c r="M2" s="51"/>
      <c r="N2" s="51"/>
      <c r="P2" s="114"/>
    </row>
    <row r="3" spans="1:16" s="6" customFormat="1" ht="140.25">
      <c r="A3" s="5" t="s">
        <v>17</v>
      </c>
      <c r="B3" s="50" t="s">
        <v>18</v>
      </c>
      <c r="C3" s="5" t="s">
        <v>45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19</v>
      </c>
      <c r="I3" s="5" t="s">
        <v>14</v>
      </c>
      <c r="J3" s="5" t="s">
        <v>15</v>
      </c>
      <c r="K3" s="87" t="s">
        <v>127</v>
      </c>
      <c r="L3" s="5" t="s">
        <v>137</v>
      </c>
      <c r="M3" s="5" t="s">
        <v>127</v>
      </c>
      <c r="N3" s="98" t="s">
        <v>136</v>
      </c>
      <c r="O3" s="26" t="s">
        <v>146</v>
      </c>
      <c r="P3" s="107" t="s">
        <v>139</v>
      </c>
    </row>
    <row r="4" spans="1:16" ht="3" customHeight="1">
      <c r="A4" s="54"/>
      <c r="B4" s="52"/>
      <c r="C4" s="53"/>
      <c r="D4" s="53"/>
      <c r="E4" s="53"/>
      <c r="F4" s="53"/>
      <c r="G4" s="53"/>
      <c r="H4" s="53"/>
      <c r="I4" s="53"/>
      <c r="J4" s="53"/>
      <c r="K4" s="88"/>
      <c r="L4" s="53"/>
      <c r="M4" s="53"/>
      <c r="N4" s="99"/>
      <c r="O4" s="108"/>
      <c r="P4" s="108"/>
    </row>
    <row r="5" spans="1:16" s="6" customFormat="1" ht="75">
      <c r="A5" s="67"/>
      <c r="B5" s="79" t="s">
        <v>111</v>
      </c>
      <c r="C5" s="63"/>
      <c r="D5" s="63"/>
      <c r="E5" s="63"/>
      <c r="F5" s="63"/>
      <c r="G5" s="63"/>
      <c r="H5" s="63"/>
      <c r="I5" s="63"/>
      <c r="J5" s="63"/>
      <c r="K5" s="89"/>
      <c r="L5" s="63"/>
      <c r="M5" s="63"/>
      <c r="N5" s="100"/>
      <c r="O5" s="63"/>
      <c r="P5" s="109"/>
    </row>
    <row r="6" spans="1:16" s="18" customFormat="1" ht="17.25" customHeight="1">
      <c r="A6" s="76" t="s">
        <v>131</v>
      </c>
      <c r="B6" s="70" t="s">
        <v>132</v>
      </c>
      <c r="C6" s="62">
        <v>16913329</v>
      </c>
      <c r="D6" s="62">
        <f>SUM(D7)</f>
        <v>2762813</v>
      </c>
      <c r="E6" s="62">
        <f>SUM(E68)</f>
        <v>40000</v>
      </c>
      <c r="F6" s="62">
        <f>SUM(F90+F104+F121+F126+F131)</f>
        <v>675226</v>
      </c>
      <c r="G6" s="62">
        <f>SUM(G142)</f>
        <v>13435290</v>
      </c>
      <c r="H6" s="84"/>
      <c r="I6" s="84"/>
      <c r="J6" s="84"/>
      <c r="K6" s="90"/>
      <c r="L6" s="62">
        <f>SUM(D6:G6)</f>
        <v>16913329</v>
      </c>
      <c r="M6" s="62">
        <f>SUM(M8+M104+M131)</f>
        <v>-865689.8</v>
      </c>
      <c r="N6" s="101">
        <f>SUM(L6:M6)</f>
        <v>16047639.2</v>
      </c>
      <c r="O6" s="110">
        <f>SUM(O68+O142)</f>
        <v>359228.14</v>
      </c>
      <c r="P6" s="110">
        <f>SUM(P7+P68+P90+P104+P121+P126+P131+P135)</f>
        <v>16370297.94</v>
      </c>
    </row>
    <row r="7" spans="1:16" s="60" customFormat="1" ht="30">
      <c r="A7" s="80"/>
      <c r="B7" s="77" t="s">
        <v>128</v>
      </c>
      <c r="C7" s="62">
        <v>16181103</v>
      </c>
      <c r="D7" s="62">
        <f>SUM(D8)</f>
        <v>2762813</v>
      </c>
      <c r="E7" s="62"/>
      <c r="F7" s="62"/>
      <c r="G7" s="62"/>
      <c r="H7" s="62"/>
      <c r="I7" s="62"/>
      <c r="J7" s="62"/>
      <c r="K7" s="91"/>
      <c r="L7" s="62">
        <v>16181103</v>
      </c>
      <c r="M7" s="62">
        <f>SUM(M8)</f>
        <v>-879350</v>
      </c>
      <c r="N7" s="101">
        <f>SUM(N8+N142)</f>
        <v>15318753</v>
      </c>
      <c r="O7" s="62"/>
      <c r="P7" s="110">
        <f>SUM(P8+P142)</f>
        <v>15650981.14</v>
      </c>
    </row>
    <row r="8" spans="1:16" s="60" customFormat="1" ht="31.5" customHeight="1">
      <c r="A8" s="80" t="s">
        <v>129</v>
      </c>
      <c r="B8" s="77" t="s">
        <v>130</v>
      </c>
      <c r="C8" s="63">
        <f>SUM(C9)</f>
        <v>2762813</v>
      </c>
      <c r="D8" s="63">
        <v>2762813</v>
      </c>
      <c r="E8" s="62"/>
      <c r="F8" s="62"/>
      <c r="G8" s="62"/>
      <c r="H8" s="62"/>
      <c r="I8" s="62"/>
      <c r="J8" s="62"/>
      <c r="K8" s="91"/>
      <c r="L8" s="62">
        <v>2762813</v>
      </c>
      <c r="M8" s="62">
        <f>SUM(M9)</f>
        <v>-879350</v>
      </c>
      <c r="N8" s="101">
        <f>SUM(N9)</f>
        <v>1883463</v>
      </c>
      <c r="O8" s="62"/>
      <c r="P8" s="110">
        <f>SUM(P14+P52+P58)</f>
        <v>1853463</v>
      </c>
    </row>
    <row r="9" spans="1:16" s="6" customFormat="1" ht="12.75">
      <c r="A9" s="67">
        <v>3</v>
      </c>
      <c r="B9" s="68" t="s">
        <v>47</v>
      </c>
      <c r="C9" s="63">
        <f>SUM(C14+C52+C58)</f>
        <v>2762813</v>
      </c>
      <c r="D9" s="63">
        <v>2762813</v>
      </c>
      <c r="E9" s="63"/>
      <c r="F9" s="63"/>
      <c r="G9" s="63"/>
      <c r="H9" s="63"/>
      <c r="I9" s="63"/>
      <c r="J9" s="63"/>
      <c r="K9" s="89"/>
      <c r="L9" s="63">
        <v>2762813</v>
      </c>
      <c r="M9" s="63">
        <f>SUM(M14+M52+M58)</f>
        <v>-879350</v>
      </c>
      <c r="N9" s="100">
        <f>SUM(N14+N52+N58)</f>
        <v>1883463</v>
      </c>
      <c r="O9" s="109">
        <f>SUM(O14+O52+O58)</f>
        <v>-30000</v>
      </c>
      <c r="P9" s="109">
        <f>SUM(N9:O9)</f>
        <v>1853463</v>
      </c>
    </row>
    <row r="10" spans="1:16" s="6" customFormat="1" ht="12.75">
      <c r="A10" s="67">
        <v>31</v>
      </c>
      <c r="B10" s="68" t="s">
        <v>20</v>
      </c>
      <c r="C10" s="63"/>
      <c r="D10" s="63"/>
      <c r="E10" s="63"/>
      <c r="F10" s="63"/>
      <c r="G10" s="63"/>
      <c r="H10" s="63"/>
      <c r="I10" s="63"/>
      <c r="J10" s="63"/>
      <c r="K10" s="89"/>
      <c r="L10" s="63"/>
      <c r="M10" s="63"/>
      <c r="N10" s="100"/>
      <c r="O10" s="63"/>
      <c r="P10" s="109"/>
    </row>
    <row r="11" spans="1:16" ht="12.75">
      <c r="A11" s="65">
        <v>311</v>
      </c>
      <c r="B11" s="66" t="s">
        <v>21</v>
      </c>
      <c r="C11" s="64"/>
      <c r="D11" s="64"/>
      <c r="E11" s="64"/>
      <c r="F11" s="64"/>
      <c r="G11" s="64"/>
      <c r="H11" s="64"/>
      <c r="I11" s="64"/>
      <c r="J11" s="64"/>
      <c r="K11" s="92"/>
      <c r="L11" s="64"/>
      <c r="M11" s="64"/>
      <c r="N11" s="102"/>
      <c r="O11" s="108"/>
      <c r="P11" s="108"/>
    </row>
    <row r="12" spans="1:16" ht="12.75">
      <c r="A12" s="65">
        <v>312</v>
      </c>
      <c r="B12" s="66" t="s">
        <v>22</v>
      </c>
      <c r="C12" s="64"/>
      <c r="D12" s="64"/>
      <c r="E12" s="64"/>
      <c r="F12" s="64"/>
      <c r="G12" s="64"/>
      <c r="H12" s="64"/>
      <c r="I12" s="64"/>
      <c r="J12" s="64"/>
      <c r="K12" s="92"/>
      <c r="L12" s="64"/>
      <c r="M12" s="64"/>
      <c r="N12" s="102"/>
      <c r="O12" s="108"/>
      <c r="P12" s="108"/>
    </row>
    <row r="13" spans="1:16" ht="12.75">
      <c r="A13" s="65">
        <v>313</v>
      </c>
      <c r="B13" s="66" t="s">
        <v>23</v>
      </c>
      <c r="C13" s="64"/>
      <c r="D13" s="64"/>
      <c r="E13" s="64"/>
      <c r="F13" s="64"/>
      <c r="G13" s="64"/>
      <c r="H13" s="64"/>
      <c r="I13" s="64"/>
      <c r="J13" s="64"/>
      <c r="K13" s="92"/>
      <c r="L13" s="64"/>
      <c r="M13" s="64"/>
      <c r="N13" s="102"/>
      <c r="O13" s="108"/>
      <c r="P13" s="108"/>
    </row>
    <row r="14" spans="1:16" s="6" customFormat="1" ht="12.75">
      <c r="A14" s="67">
        <v>32</v>
      </c>
      <c r="B14" s="68" t="s">
        <v>24</v>
      </c>
      <c r="C14" s="63">
        <f>SUM(C15+C18+C34+C45)</f>
        <v>1675313</v>
      </c>
      <c r="D14" s="63">
        <v>1675313</v>
      </c>
      <c r="E14" s="63"/>
      <c r="F14" s="63"/>
      <c r="G14" s="63"/>
      <c r="H14" s="63"/>
      <c r="I14" s="63"/>
      <c r="J14" s="63"/>
      <c r="K14" s="89"/>
      <c r="L14" s="63">
        <v>1675313</v>
      </c>
      <c r="M14" s="63">
        <f>SUM(M15+M18+M34+M45)</f>
        <v>-500550</v>
      </c>
      <c r="N14" s="100">
        <f>SUM(N15+N18+N34+N45)</f>
        <v>1174763</v>
      </c>
      <c r="O14" s="109">
        <f>SUM(O15+O18+O34+O45)</f>
        <v>-122428</v>
      </c>
      <c r="P14" s="109">
        <f>SUM(P15+P18+P34+P45)</f>
        <v>1051135</v>
      </c>
    </row>
    <row r="15" spans="1:16" s="6" customFormat="1" ht="12.75">
      <c r="A15" s="67">
        <v>321</v>
      </c>
      <c r="B15" s="68" t="s">
        <v>25</v>
      </c>
      <c r="C15" s="63">
        <f>SUM(C16:C17)</f>
        <v>76700</v>
      </c>
      <c r="D15" s="63">
        <f>SUM(D16:D17)</f>
        <v>76700</v>
      </c>
      <c r="E15" s="63"/>
      <c r="F15" s="63"/>
      <c r="G15" s="63"/>
      <c r="H15" s="63"/>
      <c r="I15" s="63"/>
      <c r="J15" s="63"/>
      <c r="K15" s="89"/>
      <c r="L15" s="63">
        <v>76700</v>
      </c>
      <c r="M15" s="63">
        <f>SUM(M16:M17)</f>
        <v>-44500</v>
      </c>
      <c r="N15" s="100">
        <f>SUM(L15:M15)</f>
        <v>32200</v>
      </c>
      <c r="O15" s="109">
        <f>SUM(O16:O17)</f>
        <v>-13231.6</v>
      </c>
      <c r="P15" s="109">
        <f>SUM(P16:P17)</f>
        <v>17768.4</v>
      </c>
    </row>
    <row r="16" spans="1:16" ht="12.75">
      <c r="A16" s="65">
        <v>32111</v>
      </c>
      <c r="B16" s="66" t="s">
        <v>50</v>
      </c>
      <c r="C16" s="64">
        <v>58000</v>
      </c>
      <c r="D16" s="64">
        <v>58000</v>
      </c>
      <c r="E16" s="64"/>
      <c r="F16" s="64"/>
      <c r="G16" s="64"/>
      <c r="H16" s="64"/>
      <c r="I16" s="64"/>
      <c r="J16" s="64"/>
      <c r="K16" s="92"/>
      <c r="L16" s="64">
        <v>58000</v>
      </c>
      <c r="M16" s="64">
        <v>-42500</v>
      </c>
      <c r="N16" s="102">
        <f>SUM(L16:M16)</f>
        <v>15500</v>
      </c>
      <c r="O16" s="108">
        <v>-3901.6</v>
      </c>
      <c r="P16" s="108">
        <v>11598.4</v>
      </c>
    </row>
    <row r="17" spans="1:16" ht="12.75">
      <c r="A17" s="65">
        <v>32112</v>
      </c>
      <c r="B17" s="66" t="s">
        <v>51</v>
      </c>
      <c r="C17" s="64">
        <v>18700</v>
      </c>
      <c r="D17" s="64">
        <v>18700</v>
      </c>
      <c r="E17" s="64"/>
      <c r="F17" s="64"/>
      <c r="G17" s="64"/>
      <c r="H17" s="64"/>
      <c r="I17" s="64"/>
      <c r="J17" s="64"/>
      <c r="K17" s="92"/>
      <c r="L17" s="64">
        <v>18700</v>
      </c>
      <c r="M17" s="64">
        <v>-2000</v>
      </c>
      <c r="N17" s="102">
        <v>16700</v>
      </c>
      <c r="O17" s="108">
        <v>-9330</v>
      </c>
      <c r="P17" s="108">
        <v>6170</v>
      </c>
    </row>
    <row r="18" spans="1:16" s="6" customFormat="1" ht="18.75" customHeight="1">
      <c r="A18" s="67">
        <v>322</v>
      </c>
      <c r="B18" s="68" t="s">
        <v>26</v>
      </c>
      <c r="C18" s="63">
        <f>SUM(C19:C32)</f>
        <v>1167673</v>
      </c>
      <c r="D18" s="63">
        <f>SUM(D19:D32)</f>
        <v>1167673</v>
      </c>
      <c r="E18" s="63"/>
      <c r="F18" s="63"/>
      <c r="G18" s="63"/>
      <c r="H18" s="63"/>
      <c r="I18" s="63"/>
      <c r="J18" s="63"/>
      <c r="K18" s="89"/>
      <c r="L18" s="63">
        <v>1167673</v>
      </c>
      <c r="M18" s="63">
        <f>SUM(M19:M32)</f>
        <v>-390060</v>
      </c>
      <c r="N18" s="100">
        <f>SUM(L18:M18)</f>
        <v>777613</v>
      </c>
      <c r="O18" s="109">
        <f>SUM(O19:O32)</f>
        <v>-100514.23999999999</v>
      </c>
      <c r="P18" s="109">
        <f>SUM(N18:O18)</f>
        <v>677098.76</v>
      </c>
    </row>
    <row r="19" spans="1:16" ht="14.25" customHeight="1">
      <c r="A19" s="65">
        <v>32211</v>
      </c>
      <c r="B19" s="66" t="s">
        <v>52</v>
      </c>
      <c r="C19" s="64">
        <v>31720</v>
      </c>
      <c r="D19" s="64">
        <v>31720</v>
      </c>
      <c r="E19" s="64"/>
      <c r="F19" s="64"/>
      <c r="G19" s="64"/>
      <c r="H19" s="64"/>
      <c r="I19" s="64"/>
      <c r="J19" s="64"/>
      <c r="K19" s="92"/>
      <c r="L19" s="64">
        <v>31720</v>
      </c>
      <c r="M19" s="64">
        <v>6280</v>
      </c>
      <c r="N19" s="102">
        <f>SUM(L19:M19)</f>
        <v>38000</v>
      </c>
      <c r="O19" s="108">
        <v>-9680.66</v>
      </c>
      <c r="P19" s="108">
        <v>28319.34</v>
      </c>
    </row>
    <row r="20" spans="1:16" ht="12.75">
      <c r="A20" s="65">
        <v>32212</v>
      </c>
      <c r="B20" s="66" t="s">
        <v>53</v>
      </c>
      <c r="C20" s="64">
        <v>28025</v>
      </c>
      <c r="D20" s="64">
        <v>28025</v>
      </c>
      <c r="E20" s="64"/>
      <c r="F20" s="64"/>
      <c r="G20" s="64"/>
      <c r="H20" s="64"/>
      <c r="I20" s="64"/>
      <c r="J20" s="64"/>
      <c r="K20" s="92"/>
      <c r="L20" s="64">
        <v>28025</v>
      </c>
      <c r="M20" s="64">
        <v>-7000</v>
      </c>
      <c r="N20" s="102">
        <f>SUM(L20:M20)</f>
        <v>21025</v>
      </c>
      <c r="O20" s="108">
        <v>-8350.69</v>
      </c>
      <c r="P20" s="108">
        <f aca="true" t="shared" si="0" ref="P20:P26">SUM(N20:O20)</f>
        <v>12674.31</v>
      </c>
    </row>
    <row r="21" spans="1:16" ht="12.75">
      <c r="A21" s="65">
        <v>32214</v>
      </c>
      <c r="B21" s="66" t="s">
        <v>54</v>
      </c>
      <c r="C21" s="64">
        <v>52968</v>
      </c>
      <c r="D21" s="64">
        <v>52968</v>
      </c>
      <c r="E21" s="64"/>
      <c r="F21" s="64"/>
      <c r="G21" s="64"/>
      <c r="H21" s="64"/>
      <c r="I21" s="64"/>
      <c r="J21" s="64"/>
      <c r="K21" s="92"/>
      <c r="L21" s="64">
        <v>52968</v>
      </c>
      <c r="M21" s="64"/>
      <c r="N21" s="102">
        <v>52968</v>
      </c>
      <c r="O21" s="108">
        <v>9500</v>
      </c>
      <c r="P21" s="108">
        <f t="shared" si="0"/>
        <v>62468</v>
      </c>
    </row>
    <row r="22" spans="1:16" ht="12.75">
      <c r="A22" s="65">
        <v>32224</v>
      </c>
      <c r="B22" s="66" t="s">
        <v>86</v>
      </c>
      <c r="C22" s="64">
        <v>10300</v>
      </c>
      <c r="D22" s="64">
        <v>10300</v>
      </c>
      <c r="E22" s="64"/>
      <c r="F22" s="64"/>
      <c r="G22" s="64"/>
      <c r="H22" s="64"/>
      <c r="I22" s="64"/>
      <c r="J22" s="64"/>
      <c r="K22" s="92"/>
      <c r="L22" s="64">
        <v>10300</v>
      </c>
      <c r="M22" s="64">
        <v>-7000</v>
      </c>
      <c r="N22" s="102">
        <f aca="true" t="shared" si="1" ref="N22:N29">SUM(L22:M22)</f>
        <v>3300</v>
      </c>
      <c r="O22" s="108">
        <v>-2671</v>
      </c>
      <c r="P22" s="108">
        <f t="shared" si="0"/>
        <v>629</v>
      </c>
    </row>
    <row r="23" spans="1:16" ht="12.75">
      <c r="A23" s="65">
        <v>32231</v>
      </c>
      <c r="B23" s="66" t="s">
        <v>55</v>
      </c>
      <c r="C23" s="64">
        <v>78000</v>
      </c>
      <c r="D23" s="64">
        <v>78000</v>
      </c>
      <c r="E23" s="64"/>
      <c r="F23" s="64"/>
      <c r="G23" s="64"/>
      <c r="H23" s="64"/>
      <c r="I23" s="64"/>
      <c r="J23" s="64"/>
      <c r="K23" s="92"/>
      <c r="L23" s="64">
        <v>78000</v>
      </c>
      <c r="M23" s="64">
        <v>-25500</v>
      </c>
      <c r="N23" s="102">
        <f t="shared" si="1"/>
        <v>52500</v>
      </c>
      <c r="O23" s="108">
        <v>-1000</v>
      </c>
      <c r="P23" s="108">
        <f t="shared" si="0"/>
        <v>51500</v>
      </c>
    </row>
    <row r="24" spans="1:16" ht="12.75">
      <c r="A24" s="65">
        <v>32232</v>
      </c>
      <c r="B24" s="66" t="s">
        <v>56</v>
      </c>
      <c r="C24" s="64">
        <v>165000</v>
      </c>
      <c r="D24" s="64">
        <v>165000</v>
      </c>
      <c r="E24" s="64"/>
      <c r="F24" s="64"/>
      <c r="G24" s="64"/>
      <c r="H24" s="64"/>
      <c r="I24" s="64"/>
      <c r="J24" s="64"/>
      <c r="K24" s="92"/>
      <c r="L24" s="64">
        <v>165000</v>
      </c>
      <c r="M24" s="64">
        <v>-33000</v>
      </c>
      <c r="N24" s="102">
        <f t="shared" si="1"/>
        <v>132000</v>
      </c>
      <c r="O24" s="108">
        <v>-5015.87</v>
      </c>
      <c r="P24" s="108">
        <f t="shared" si="0"/>
        <v>126984.13</v>
      </c>
    </row>
    <row r="25" spans="1:16" ht="12.75">
      <c r="A25" s="65">
        <v>32233</v>
      </c>
      <c r="B25" s="66" t="s">
        <v>57</v>
      </c>
      <c r="C25" s="64">
        <v>20000</v>
      </c>
      <c r="D25" s="64">
        <v>20000</v>
      </c>
      <c r="E25" s="64"/>
      <c r="F25" s="64"/>
      <c r="G25" s="64"/>
      <c r="H25" s="64"/>
      <c r="I25" s="64"/>
      <c r="J25" s="64"/>
      <c r="K25" s="92"/>
      <c r="L25" s="64">
        <v>20000</v>
      </c>
      <c r="M25" s="64">
        <v>-11000</v>
      </c>
      <c r="N25" s="102">
        <f t="shared" si="1"/>
        <v>9000</v>
      </c>
      <c r="O25" s="108">
        <v>-2187.08</v>
      </c>
      <c r="P25" s="108">
        <f t="shared" si="0"/>
        <v>6812.92</v>
      </c>
    </row>
    <row r="26" spans="1:16" ht="25.5">
      <c r="A26" s="65">
        <v>32234</v>
      </c>
      <c r="B26" s="66" t="s">
        <v>58</v>
      </c>
      <c r="C26" s="64">
        <v>671240</v>
      </c>
      <c r="D26" s="64">
        <v>671240</v>
      </c>
      <c r="E26" s="64"/>
      <c r="F26" s="64"/>
      <c r="G26" s="64"/>
      <c r="H26" s="64"/>
      <c r="I26" s="64"/>
      <c r="J26" s="64"/>
      <c r="K26" s="92"/>
      <c r="L26" s="64">
        <v>671240</v>
      </c>
      <c r="M26" s="64">
        <v>-283740</v>
      </c>
      <c r="N26" s="102">
        <f t="shared" si="1"/>
        <v>387500</v>
      </c>
      <c r="O26" s="108">
        <v>-48750</v>
      </c>
      <c r="P26" s="108">
        <f t="shared" si="0"/>
        <v>338750</v>
      </c>
    </row>
    <row r="27" spans="1:16" ht="25.5">
      <c r="A27" s="65">
        <v>32241</v>
      </c>
      <c r="B27" s="66" t="s">
        <v>59</v>
      </c>
      <c r="C27" s="64">
        <v>68000</v>
      </c>
      <c r="D27" s="64">
        <v>68000</v>
      </c>
      <c r="E27" s="64"/>
      <c r="F27" s="64"/>
      <c r="G27" s="64"/>
      <c r="H27" s="64"/>
      <c r="I27" s="64"/>
      <c r="J27" s="64"/>
      <c r="K27" s="92"/>
      <c r="L27" s="64">
        <v>68000</v>
      </c>
      <c r="M27" s="64">
        <v>-16000</v>
      </c>
      <c r="N27" s="102">
        <f t="shared" si="1"/>
        <v>52000</v>
      </c>
      <c r="O27" s="108">
        <v>-25675</v>
      </c>
      <c r="P27" s="108">
        <v>26325</v>
      </c>
    </row>
    <row r="28" spans="1:16" ht="25.5">
      <c r="A28" s="65">
        <v>32242</v>
      </c>
      <c r="B28" s="66" t="s">
        <v>60</v>
      </c>
      <c r="C28" s="64">
        <v>12240</v>
      </c>
      <c r="D28" s="64">
        <v>12240</v>
      </c>
      <c r="E28" s="64"/>
      <c r="F28" s="64"/>
      <c r="G28" s="64"/>
      <c r="H28" s="64"/>
      <c r="I28" s="64"/>
      <c r="J28" s="64"/>
      <c r="K28" s="92"/>
      <c r="L28" s="64">
        <v>12240</v>
      </c>
      <c r="M28" s="64">
        <v>-6500</v>
      </c>
      <c r="N28" s="102">
        <f t="shared" si="1"/>
        <v>5740</v>
      </c>
      <c r="O28" s="108">
        <f>SUM(P28-N28)</f>
        <v>-2186.39</v>
      </c>
      <c r="P28" s="108">
        <v>3553.61</v>
      </c>
    </row>
    <row r="29" spans="1:16" ht="12.75">
      <c r="A29" s="65">
        <v>32243</v>
      </c>
      <c r="B29" s="66" t="s">
        <v>61</v>
      </c>
      <c r="C29" s="64">
        <v>6180</v>
      </c>
      <c r="D29" s="64">
        <v>6180</v>
      </c>
      <c r="E29" s="64"/>
      <c r="F29" s="64"/>
      <c r="G29" s="64"/>
      <c r="H29" s="64"/>
      <c r="I29" s="64"/>
      <c r="J29" s="64"/>
      <c r="K29" s="92"/>
      <c r="L29" s="64">
        <v>6180</v>
      </c>
      <c r="M29" s="64">
        <v>-1600</v>
      </c>
      <c r="N29" s="102">
        <f t="shared" si="1"/>
        <v>4580</v>
      </c>
      <c r="O29" s="108">
        <v>-4205</v>
      </c>
      <c r="P29" s="108">
        <f>SUM(N29:O29)</f>
        <v>375</v>
      </c>
    </row>
    <row r="30" spans="1:16" ht="12.75">
      <c r="A30" s="65">
        <v>32251</v>
      </c>
      <c r="B30" s="66" t="s">
        <v>62</v>
      </c>
      <c r="C30" s="64">
        <v>12000</v>
      </c>
      <c r="D30" s="64">
        <v>12000</v>
      </c>
      <c r="E30" s="64"/>
      <c r="F30" s="64"/>
      <c r="G30" s="64"/>
      <c r="H30" s="64"/>
      <c r="I30" s="64"/>
      <c r="J30" s="64"/>
      <c r="K30" s="92"/>
      <c r="L30" s="64">
        <v>12000</v>
      </c>
      <c r="M30" s="64">
        <v>-500</v>
      </c>
      <c r="N30" s="102">
        <f>SUM(L30:M30)</f>
        <v>11500</v>
      </c>
      <c r="O30" s="108">
        <f>SUM(P30-N30)</f>
        <v>2984.9500000000007</v>
      </c>
      <c r="P30" s="108">
        <v>14484.95</v>
      </c>
    </row>
    <row r="31" spans="1:16" ht="12.75">
      <c r="A31" s="65">
        <v>32252</v>
      </c>
      <c r="B31" s="66" t="s">
        <v>63</v>
      </c>
      <c r="C31" s="64">
        <v>6000</v>
      </c>
      <c r="D31" s="64">
        <v>6000</v>
      </c>
      <c r="E31" s="64"/>
      <c r="F31" s="64"/>
      <c r="G31" s="64"/>
      <c r="H31" s="64"/>
      <c r="I31" s="64"/>
      <c r="J31" s="64"/>
      <c r="K31" s="92"/>
      <c r="L31" s="64">
        <v>6000</v>
      </c>
      <c r="M31" s="64">
        <v>-1000</v>
      </c>
      <c r="N31" s="102">
        <f>SUM(L31:M31)</f>
        <v>5000</v>
      </c>
      <c r="O31" s="108">
        <v>-5000</v>
      </c>
      <c r="P31" s="108"/>
    </row>
    <row r="32" spans="1:16" ht="12.75">
      <c r="A32" s="65">
        <v>32271</v>
      </c>
      <c r="B32" s="66" t="s">
        <v>64</v>
      </c>
      <c r="C32" s="64">
        <v>6000</v>
      </c>
      <c r="D32" s="64">
        <v>6000</v>
      </c>
      <c r="E32" s="64"/>
      <c r="F32" s="64"/>
      <c r="G32" s="64"/>
      <c r="H32" s="64"/>
      <c r="I32" s="64"/>
      <c r="J32" s="64"/>
      <c r="K32" s="92"/>
      <c r="L32" s="64">
        <v>6000</v>
      </c>
      <c r="M32" s="64">
        <v>-3500</v>
      </c>
      <c r="N32" s="102">
        <f>SUM(L32:M32)</f>
        <v>2500</v>
      </c>
      <c r="O32" s="108">
        <v>1722.5</v>
      </c>
      <c r="P32" s="108">
        <v>4222.5</v>
      </c>
    </row>
    <row r="33" spans="1:16" ht="12.75">
      <c r="A33" s="65"/>
      <c r="B33" s="66"/>
      <c r="C33" s="64"/>
      <c r="D33" s="64"/>
      <c r="E33" s="64"/>
      <c r="F33" s="64"/>
      <c r="G33" s="64"/>
      <c r="H33" s="64"/>
      <c r="I33" s="64"/>
      <c r="J33" s="64"/>
      <c r="K33" s="92"/>
      <c r="L33" s="64"/>
      <c r="M33" s="64"/>
      <c r="N33" s="102"/>
      <c r="O33" s="108"/>
      <c r="P33" s="108"/>
    </row>
    <row r="34" spans="1:16" s="6" customFormat="1" ht="12.75">
      <c r="A34" s="67">
        <v>323</v>
      </c>
      <c r="B34" s="68" t="s">
        <v>27</v>
      </c>
      <c r="C34" s="63">
        <f>SUM(C35:C43)</f>
        <v>368900</v>
      </c>
      <c r="D34" s="63">
        <f>SUM(D35:D43)</f>
        <v>368900</v>
      </c>
      <c r="E34" s="63"/>
      <c r="F34" s="63"/>
      <c r="G34" s="63"/>
      <c r="H34" s="63"/>
      <c r="I34" s="63"/>
      <c r="J34" s="63"/>
      <c r="K34" s="89"/>
      <c r="L34" s="63">
        <v>368900</v>
      </c>
      <c r="M34" s="63">
        <f>SUM(M35:M43)</f>
        <v>-60200</v>
      </c>
      <c r="N34" s="100">
        <f aca="true" t="shared" si="2" ref="N34:N40">SUM(L34:M34)</f>
        <v>308700</v>
      </c>
      <c r="O34" s="109">
        <f>SUM(O35:O43)</f>
        <v>15061.690000000002</v>
      </c>
      <c r="P34" s="109">
        <f>SUM(N34:O34)</f>
        <v>323761.69</v>
      </c>
    </row>
    <row r="35" spans="1:16" ht="12.75">
      <c r="A35" s="65">
        <v>32321</v>
      </c>
      <c r="B35" s="66" t="s">
        <v>65</v>
      </c>
      <c r="C35" s="64">
        <v>60000</v>
      </c>
      <c r="D35" s="64">
        <v>60000</v>
      </c>
      <c r="E35" s="64"/>
      <c r="F35" s="64"/>
      <c r="G35" s="64"/>
      <c r="H35" s="64"/>
      <c r="I35" s="64"/>
      <c r="J35" s="64"/>
      <c r="K35" s="92"/>
      <c r="L35" s="64">
        <v>60000</v>
      </c>
      <c r="M35" s="64">
        <v>-14800</v>
      </c>
      <c r="N35" s="102">
        <f t="shared" si="2"/>
        <v>45200</v>
      </c>
      <c r="O35" s="108">
        <f>SUM(P35-N35)</f>
        <v>-10408.739999999998</v>
      </c>
      <c r="P35" s="108">
        <v>34791.26</v>
      </c>
    </row>
    <row r="36" spans="1:16" ht="25.5">
      <c r="A36" s="65">
        <v>32322</v>
      </c>
      <c r="B36" s="66" t="s">
        <v>66</v>
      </c>
      <c r="C36" s="64">
        <v>123600</v>
      </c>
      <c r="D36" s="64">
        <v>123600</v>
      </c>
      <c r="E36" s="64"/>
      <c r="F36" s="64"/>
      <c r="G36" s="64"/>
      <c r="H36" s="64"/>
      <c r="I36" s="64"/>
      <c r="J36" s="64"/>
      <c r="K36" s="92"/>
      <c r="L36" s="64">
        <v>123600</v>
      </c>
      <c r="M36" s="64">
        <v>-33600</v>
      </c>
      <c r="N36" s="102">
        <f t="shared" si="2"/>
        <v>90000</v>
      </c>
      <c r="O36" s="108">
        <v>16461.93</v>
      </c>
      <c r="P36" s="108">
        <f>SUM(N36:O36)</f>
        <v>106461.93</v>
      </c>
    </row>
    <row r="37" spans="1:16" ht="12.75">
      <c r="A37" s="65">
        <v>32331</v>
      </c>
      <c r="B37" s="66" t="s">
        <v>67</v>
      </c>
      <c r="C37" s="64">
        <v>10600</v>
      </c>
      <c r="D37" s="64">
        <v>10600</v>
      </c>
      <c r="E37" s="64"/>
      <c r="F37" s="64"/>
      <c r="G37" s="64"/>
      <c r="H37" s="64"/>
      <c r="I37" s="64"/>
      <c r="J37" s="64"/>
      <c r="K37" s="92"/>
      <c r="L37" s="64">
        <v>10600</v>
      </c>
      <c r="M37" s="64">
        <v>-2800</v>
      </c>
      <c r="N37" s="102">
        <f t="shared" si="2"/>
        <v>7800</v>
      </c>
      <c r="O37" s="108">
        <v>-1817.5</v>
      </c>
      <c r="P37" s="108">
        <f>SUM(N37:O37)</f>
        <v>5982.5</v>
      </c>
    </row>
    <row r="38" spans="1:16" ht="12.75">
      <c r="A38" s="65">
        <v>32341</v>
      </c>
      <c r="B38" s="66" t="s">
        <v>68</v>
      </c>
      <c r="C38" s="64">
        <v>105000</v>
      </c>
      <c r="D38" s="64">
        <v>105000</v>
      </c>
      <c r="E38" s="64"/>
      <c r="F38" s="64"/>
      <c r="G38" s="64"/>
      <c r="H38" s="64"/>
      <c r="I38" s="64"/>
      <c r="J38" s="64"/>
      <c r="K38" s="92"/>
      <c r="L38" s="64">
        <v>105000</v>
      </c>
      <c r="M38" s="64">
        <v>-20000</v>
      </c>
      <c r="N38" s="102">
        <f t="shared" si="2"/>
        <v>85000</v>
      </c>
      <c r="O38" s="108">
        <v>18073.5</v>
      </c>
      <c r="P38" s="108">
        <v>103073.5</v>
      </c>
    </row>
    <row r="39" spans="1:16" ht="12.75">
      <c r="A39" s="65">
        <v>32351</v>
      </c>
      <c r="B39" s="66" t="s">
        <v>69</v>
      </c>
      <c r="C39" s="64">
        <v>6500</v>
      </c>
      <c r="D39" s="64">
        <v>6500</v>
      </c>
      <c r="E39" s="64"/>
      <c r="F39" s="64"/>
      <c r="G39" s="64"/>
      <c r="H39" s="64"/>
      <c r="I39" s="64"/>
      <c r="J39" s="64"/>
      <c r="K39" s="92"/>
      <c r="L39" s="64">
        <v>6500</v>
      </c>
      <c r="M39" s="64">
        <v>-500</v>
      </c>
      <c r="N39" s="102">
        <f t="shared" si="2"/>
        <v>6000</v>
      </c>
      <c r="O39" s="108">
        <v>-1360</v>
      </c>
      <c r="P39" s="108">
        <v>4640</v>
      </c>
    </row>
    <row r="40" spans="1:16" ht="12.75">
      <c r="A40" s="65">
        <v>32361</v>
      </c>
      <c r="B40" s="66" t="s">
        <v>70</v>
      </c>
      <c r="C40" s="64">
        <v>20000</v>
      </c>
      <c r="D40" s="64">
        <v>20000</v>
      </c>
      <c r="E40" s="64"/>
      <c r="F40" s="64"/>
      <c r="G40" s="64"/>
      <c r="H40" s="64"/>
      <c r="I40" s="64"/>
      <c r="J40" s="64"/>
      <c r="K40" s="92"/>
      <c r="L40" s="64">
        <v>20000</v>
      </c>
      <c r="M40" s="64">
        <v>-6000</v>
      </c>
      <c r="N40" s="102">
        <f t="shared" si="2"/>
        <v>14000</v>
      </c>
      <c r="O40" s="108">
        <v>-750</v>
      </c>
      <c r="P40" s="108">
        <f>SUM(N40:O40)</f>
        <v>13250</v>
      </c>
    </row>
    <row r="41" spans="1:16" ht="12.75">
      <c r="A41" s="65">
        <v>32371</v>
      </c>
      <c r="B41" s="66" t="s">
        <v>71</v>
      </c>
      <c r="C41" s="64">
        <v>19000</v>
      </c>
      <c r="D41" s="64">
        <v>19000</v>
      </c>
      <c r="E41" s="64"/>
      <c r="F41" s="64"/>
      <c r="G41" s="64"/>
      <c r="H41" s="64"/>
      <c r="I41" s="64"/>
      <c r="J41" s="64"/>
      <c r="K41" s="92"/>
      <c r="L41" s="64">
        <v>19000</v>
      </c>
      <c r="M41" s="64">
        <v>20000</v>
      </c>
      <c r="N41" s="102">
        <f>SUM(L41:M41)</f>
        <v>39000</v>
      </c>
      <c r="O41" s="108"/>
      <c r="P41" s="108">
        <v>39000</v>
      </c>
    </row>
    <row r="42" spans="1:16" ht="12.75">
      <c r="A42" s="65">
        <v>32381</v>
      </c>
      <c r="B42" s="66" t="s">
        <v>72</v>
      </c>
      <c r="C42" s="64">
        <v>19500</v>
      </c>
      <c r="D42" s="64">
        <v>19500</v>
      </c>
      <c r="E42" s="64"/>
      <c r="F42" s="64"/>
      <c r="G42" s="64"/>
      <c r="H42" s="64"/>
      <c r="I42" s="64"/>
      <c r="J42" s="64"/>
      <c r="K42" s="92"/>
      <c r="L42" s="64">
        <v>19500</v>
      </c>
      <c r="M42" s="64"/>
      <c r="N42" s="102">
        <f>SUM(L42:M42)</f>
        <v>19500</v>
      </c>
      <c r="O42" s="108">
        <v>-3700</v>
      </c>
      <c r="P42" s="108">
        <f>SUM(N42:O42)</f>
        <v>15800</v>
      </c>
    </row>
    <row r="43" spans="1:16" ht="12.75">
      <c r="A43" s="65">
        <v>32391</v>
      </c>
      <c r="B43" s="66" t="s">
        <v>73</v>
      </c>
      <c r="C43" s="64">
        <v>4700</v>
      </c>
      <c r="D43" s="64">
        <v>4700</v>
      </c>
      <c r="E43" s="64"/>
      <c r="F43" s="64"/>
      <c r="G43" s="64"/>
      <c r="H43" s="64"/>
      <c r="I43" s="64"/>
      <c r="J43" s="64"/>
      <c r="K43" s="92"/>
      <c r="L43" s="64">
        <v>4700</v>
      </c>
      <c r="M43" s="64">
        <v>-2500</v>
      </c>
      <c r="N43" s="102">
        <f>SUM(L43:M43)</f>
        <v>2200</v>
      </c>
      <c r="O43" s="108">
        <v>-1437.5</v>
      </c>
      <c r="P43" s="108">
        <f>SUM(N43:O43)</f>
        <v>762.5</v>
      </c>
    </row>
    <row r="44" spans="1:16" ht="12.75">
      <c r="A44" s="65"/>
      <c r="B44" s="66"/>
      <c r="C44" s="64"/>
      <c r="D44" s="64"/>
      <c r="E44" s="64"/>
      <c r="F44" s="64"/>
      <c r="G44" s="64"/>
      <c r="H44" s="64"/>
      <c r="I44" s="64"/>
      <c r="J44" s="64"/>
      <c r="K44" s="92"/>
      <c r="L44" s="64"/>
      <c r="M44" s="64"/>
      <c r="N44" s="102"/>
      <c r="O44" s="108"/>
      <c r="P44" s="108"/>
    </row>
    <row r="45" spans="1:16" s="6" customFormat="1" ht="12.75">
      <c r="A45" s="67">
        <v>329</v>
      </c>
      <c r="B45" s="68" t="s">
        <v>79</v>
      </c>
      <c r="C45" s="63">
        <f>SUM(C46:C50)</f>
        <v>62040</v>
      </c>
      <c r="D45" s="63">
        <f>SUM(D46:D50)</f>
        <v>62040</v>
      </c>
      <c r="E45" s="63"/>
      <c r="F45" s="63"/>
      <c r="G45" s="63"/>
      <c r="H45" s="63"/>
      <c r="I45" s="63"/>
      <c r="J45" s="63"/>
      <c r="K45" s="89"/>
      <c r="L45" s="63">
        <v>62040</v>
      </c>
      <c r="M45" s="63">
        <f>SUM(M46:M50)</f>
        <v>-5790</v>
      </c>
      <c r="N45" s="100">
        <f>SUM(N46:N50)</f>
        <v>56250</v>
      </c>
      <c r="O45" s="109">
        <f>SUM(O46:O50)</f>
        <v>-23743.85</v>
      </c>
      <c r="P45" s="109">
        <f>SUM(P46:P50)</f>
        <v>32506.15</v>
      </c>
    </row>
    <row r="46" spans="1:16" s="6" customFormat="1" ht="12.75">
      <c r="A46" s="65">
        <v>3292</v>
      </c>
      <c r="B46" s="66" t="s">
        <v>74</v>
      </c>
      <c r="C46" s="64">
        <v>42000</v>
      </c>
      <c r="D46" s="64">
        <v>42000</v>
      </c>
      <c r="E46" s="63"/>
      <c r="F46" s="63"/>
      <c r="G46" s="63"/>
      <c r="H46" s="63"/>
      <c r="I46" s="63"/>
      <c r="J46" s="63"/>
      <c r="K46" s="89"/>
      <c r="L46" s="64">
        <v>42000</v>
      </c>
      <c r="M46" s="64">
        <v>8000</v>
      </c>
      <c r="N46" s="102">
        <f>SUM(L46:M46)</f>
        <v>50000</v>
      </c>
      <c r="O46" s="108">
        <v>-20812.67</v>
      </c>
      <c r="P46" s="108">
        <f>SUM(N46:O46)</f>
        <v>29187.33</v>
      </c>
    </row>
    <row r="47" spans="1:16" s="6" customFormat="1" ht="12.75">
      <c r="A47" s="65">
        <v>3293</v>
      </c>
      <c r="B47" s="66" t="s">
        <v>75</v>
      </c>
      <c r="C47" s="64">
        <v>10500</v>
      </c>
      <c r="D47" s="64">
        <v>10500</v>
      </c>
      <c r="E47" s="63"/>
      <c r="F47" s="63"/>
      <c r="G47" s="63"/>
      <c r="H47" s="63"/>
      <c r="I47" s="63"/>
      <c r="J47" s="63"/>
      <c r="K47" s="89"/>
      <c r="L47" s="64">
        <v>10500</v>
      </c>
      <c r="M47" s="64">
        <v>-9300</v>
      </c>
      <c r="N47" s="102">
        <f>SUM(L47:M47)</f>
        <v>1200</v>
      </c>
      <c r="O47" s="108">
        <v>-200</v>
      </c>
      <c r="P47" s="108">
        <v>1000</v>
      </c>
    </row>
    <row r="48" spans="1:16" s="6" customFormat="1" ht="12.75">
      <c r="A48" s="65">
        <v>3294</v>
      </c>
      <c r="B48" s="66" t="s">
        <v>76</v>
      </c>
      <c r="C48" s="64">
        <v>1500</v>
      </c>
      <c r="D48" s="64">
        <v>1500</v>
      </c>
      <c r="E48" s="63"/>
      <c r="F48" s="63"/>
      <c r="G48" s="63"/>
      <c r="H48" s="63"/>
      <c r="I48" s="63"/>
      <c r="J48" s="63"/>
      <c r="K48" s="89"/>
      <c r="L48" s="64">
        <v>1500</v>
      </c>
      <c r="M48" s="64">
        <v>-550</v>
      </c>
      <c r="N48" s="102">
        <f>SUM(L48:M48)</f>
        <v>950</v>
      </c>
      <c r="O48" s="108">
        <v>50</v>
      </c>
      <c r="P48" s="108">
        <v>1000</v>
      </c>
    </row>
    <row r="49" spans="1:16" s="6" customFormat="1" ht="12.75">
      <c r="A49" s="65">
        <v>3295</v>
      </c>
      <c r="B49" s="66" t="s">
        <v>77</v>
      </c>
      <c r="C49" s="64">
        <v>1500</v>
      </c>
      <c r="D49" s="64">
        <v>1500</v>
      </c>
      <c r="E49" s="63"/>
      <c r="F49" s="63"/>
      <c r="G49" s="63"/>
      <c r="H49" s="63"/>
      <c r="I49" s="63"/>
      <c r="J49" s="63"/>
      <c r="K49" s="89"/>
      <c r="L49" s="64">
        <v>1500</v>
      </c>
      <c r="M49" s="64">
        <v>-1150</v>
      </c>
      <c r="N49" s="102">
        <f>SUM(L49:M49)</f>
        <v>350</v>
      </c>
      <c r="O49" s="108">
        <v>-350</v>
      </c>
      <c r="P49" s="109"/>
    </row>
    <row r="50" spans="1:16" ht="12.75">
      <c r="A50" s="65">
        <v>33299</v>
      </c>
      <c r="B50" s="66" t="s">
        <v>78</v>
      </c>
      <c r="C50" s="64">
        <v>6540</v>
      </c>
      <c r="D50" s="64">
        <v>6540</v>
      </c>
      <c r="E50" s="64"/>
      <c r="F50" s="64"/>
      <c r="G50" s="64"/>
      <c r="H50" s="64"/>
      <c r="I50" s="64"/>
      <c r="J50" s="64"/>
      <c r="K50" s="92"/>
      <c r="L50" s="64">
        <v>6540</v>
      </c>
      <c r="M50" s="64">
        <v>-2790</v>
      </c>
      <c r="N50" s="102">
        <f>SUM(L50:M50)</f>
        <v>3750</v>
      </c>
      <c r="O50" s="108">
        <v>-2431.18</v>
      </c>
      <c r="P50" s="108">
        <f>SUM(N50:O50)</f>
        <v>1318.8200000000002</v>
      </c>
    </row>
    <row r="51" spans="1:16" ht="12.75">
      <c r="A51" s="65"/>
      <c r="B51" s="66"/>
      <c r="C51" s="64"/>
      <c r="D51" s="64"/>
      <c r="E51" s="64"/>
      <c r="F51" s="64"/>
      <c r="G51" s="64"/>
      <c r="H51" s="64"/>
      <c r="I51" s="64"/>
      <c r="J51" s="64"/>
      <c r="K51" s="92"/>
      <c r="L51" s="64"/>
      <c r="M51" s="64"/>
      <c r="N51" s="102"/>
      <c r="O51" s="108"/>
      <c r="P51" s="108"/>
    </row>
    <row r="52" spans="1:16" s="6" customFormat="1" ht="12.75">
      <c r="A52" s="67">
        <v>34</v>
      </c>
      <c r="B52" s="68" t="s">
        <v>28</v>
      </c>
      <c r="C52" s="63">
        <f>SUM(C54:C56)</f>
        <v>12650</v>
      </c>
      <c r="D52" s="63">
        <f>SUM(D53)</f>
        <v>12650</v>
      </c>
      <c r="E52" s="63"/>
      <c r="F52" s="63"/>
      <c r="G52" s="63"/>
      <c r="H52" s="63"/>
      <c r="I52" s="63"/>
      <c r="J52" s="63"/>
      <c r="K52" s="89"/>
      <c r="L52" s="63">
        <v>12650</v>
      </c>
      <c r="M52" s="63">
        <f>SUM(M54:M56)</f>
        <v>-3950</v>
      </c>
      <c r="N52" s="100">
        <f>SUM(L52:M52)</f>
        <v>8700</v>
      </c>
      <c r="O52" s="109">
        <f>SUM(O53)</f>
        <v>-4600</v>
      </c>
      <c r="P52" s="109">
        <f>SUM(P53)</f>
        <v>5300</v>
      </c>
    </row>
    <row r="53" spans="1:16" ht="12.75">
      <c r="A53" s="65">
        <v>343</v>
      </c>
      <c r="B53" s="66" t="s">
        <v>29</v>
      </c>
      <c r="C53" s="64">
        <f>SUM(C54:C56)</f>
        <v>12650</v>
      </c>
      <c r="D53" s="64">
        <f>SUM(D54:D56)</f>
        <v>12650</v>
      </c>
      <c r="E53" s="64"/>
      <c r="F53" s="64"/>
      <c r="G53" s="64"/>
      <c r="H53" s="64"/>
      <c r="I53" s="64"/>
      <c r="J53" s="64"/>
      <c r="K53" s="92"/>
      <c r="L53" s="64">
        <v>12650</v>
      </c>
      <c r="M53" s="64">
        <f>SUM(M54:M56)</f>
        <v>-3950</v>
      </c>
      <c r="N53" s="102">
        <f>SUM(N54:N56)</f>
        <v>8700</v>
      </c>
      <c r="O53" s="108">
        <f>SUM(O54:O56)</f>
        <v>-4600</v>
      </c>
      <c r="P53" s="108">
        <f>SUM(P54)</f>
        <v>5300</v>
      </c>
    </row>
    <row r="54" spans="1:16" ht="25.5">
      <c r="A54" s="65">
        <v>34331</v>
      </c>
      <c r="B54" s="66" t="s">
        <v>80</v>
      </c>
      <c r="C54" s="64">
        <v>9250</v>
      </c>
      <c r="D54" s="64">
        <v>9250</v>
      </c>
      <c r="E54" s="64"/>
      <c r="F54" s="64"/>
      <c r="G54" s="64"/>
      <c r="H54" s="64"/>
      <c r="I54" s="64"/>
      <c r="J54" s="64"/>
      <c r="K54" s="92"/>
      <c r="L54" s="64">
        <v>9250</v>
      </c>
      <c r="M54" s="64">
        <v>-1150</v>
      </c>
      <c r="N54" s="102">
        <f>SUM(L54:M54)</f>
        <v>8100</v>
      </c>
      <c r="O54" s="108">
        <v>-4000</v>
      </c>
      <c r="P54" s="108">
        <v>5300</v>
      </c>
    </row>
    <row r="55" spans="1:16" ht="12.75">
      <c r="A55" s="65">
        <v>3433</v>
      </c>
      <c r="B55" s="66" t="s">
        <v>81</v>
      </c>
      <c r="C55" s="64">
        <v>1800</v>
      </c>
      <c r="D55" s="64">
        <v>1800</v>
      </c>
      <c r="E55" s="64"/>
      <c r="F55" s="64"/>
      <c r="G55" s="64"/>
      <c r="H55" s="64"/>
      <c r="I55" s="64"/>
      <c r="J55" s="64"/>
      <c r="K55" s="92"/>
      <c r="L55" s="64">
        <v>1800</v>
      </c>
      <c r="M55" s="64">
        <v>-1550</v>
      </c>
      <c r="N55" s="102">
        <f>SUM(L55:M55)</f>
        <v>250</v>
      </c>
      <c r="O55" s="108">
        <v>-250</v>
      </c>
      <c r="P55" s="108">
        <v>0</v>
      </c>
    </row>
    <row r="56" spans="1:16" ht="12.75">
      <c r="A56" s="65">
        <v>3434</v>
      </c>
      <c r="B56" s="66" t="s">
        <v>82</v>
      </c>
      <c r="C56" s="64">
        <v>1600</v>
      </c>
      <c r="D56" s="64">
        <v>1600</v>
      </c>
      <c r="E56" s="64"/>
      <c r="F56" s="64"/>
      <c r="G56" s="64"/>
      <c r="H56" s="64"/>
      <c r="I56" s="64"/>
      <c r="J56" s="64"/>
      <c r="K56" s="92"/>
      <c r="L56" s="64">
        <v>1600</v>
      </c>
      <c r="M56" s="64">
        <v>-1250</v>
      </c>
      <c r="N56" s="102">
        <f>SUM(L56:M56)</f>
        <v>350</v>
      </c>
      <c r="O56" s="108">
        <v>-350</v>
      </c>
      <c r="P56" s="108">
        <v>0</v>
      </c>
    </row>
    <row r="57" spans="1:16" ht="12.75">
      <c r="A57" s="65"/>
      <c r="B57" s="66"/>
      <c r="C57" s="64"/>
      <c r="D57" s="64"/>
      <c r="E57" s="64"/>
      <c r="F57" s="64"/>
      <c r="G57" s="64"/>
      <c r="H57" s="64"/>
      <c r="I57" s="64"/>
      <c r="J57" s="64"/>
      <c r="K57" s="92"/>
      <c r="L57" s="64"/>
      <c r="M57" s="64"/>
      <c r="N57" s="102"/>
      <c r="O57" s="108"/>
      <c r="P57" s="108"/>
    </row>
    <row r="58" spans="1:16" s="6" customFormat="1" ht="25.5">
      <c r="A58" s="67">
        <v>37</v>
      </c>
      <c r="B58" s="68" t="s">
        <v>83</v>
      </c>
      <c r="C58" s="63">
        <f>SUM(C59)</f>
        <v>1074850</v>
      </c>
      <c r="D58" s="63">
        <f>SUM(D59)</f>
        <v>1074850</v>
      </c>
      <c r="E58" s="63"/>
      <c r="F58" s="63"/>
      <c r="G58" s="63"/>
      <c r="H58" s="63"/>
      <c r="I58" s="63"/>
      <c r="J58" s="63"/>
      <c r="K58" s="89"/>
      <c r="L58" s="63">
        <v>1074850</v>
      </c>
      <c r="M58" s="63">
        <f>SUM(M60)</f>
        <v>-374850</v>
      </c>
      <c r="N58" s="100">
        <f>SUM(L58:M58)</f>
        <v>700000</v>
      </c>
      <c r="O58" s="109">
        <f>SUM(O59)</f>
        <v>97028</v>
      </c>
      <c r="P58" s="109">
        <f>SUM(P59)</f>
        <v>797028</v>
      </c>
    </row>
    <row r="59" spans="1:16" ht="12.75">
      <c r="A59" s="65">
        <v>372</v>
      </c>
      <c r="B59" s="66" t="s">
        <v>84</v>
      </c>
      <c r="C59" s="64">
        <v>1074850</v>
      </c>
      <c r="D59" s="64">
        <v>1074850</v>
      </c>
      <c r="E59" s="64"/>
      <c r="F59" s="64"/>
      <c r="G59" s="64"/>
      <c r="H59" s="64"/>
      <c r="I59" s="64"/>
      <c r="J59" s="64"/>
      <c r="K59" s="92"/>
      <c r="L59" s="64">
        <v>1074850</v>
      </c>
      <c r="M59" s="64">
        <f>SUM(M60)</f>
        <v>-374850</v>
      </c>
      <c r="N59" s="102">
        <f>SUM(L59:M59)</f>
        <v>700000</v>
      </c>
      <c r="O59" s="108">
        <f>SUM(O60)</f>
        <v>97028</v>
      </c>
      <c r="P59" s="108">
        <f>SUM(P60)</f>
        <v>797028</v>
      </c>
    </row>
    <row r="60" spans="1:16" ht="12.75">
      <c r="A60" s="65">
        <v>3722</v>
      </c>
      <c r="B60" s="66" t="s">
        <v>85</v>
      </c>
      <c r="C60" s="64">
        <v>1074850</v>
      </c>
      <c r="D60" s="64">
        <v>1074850</v>
      </c>
      <c r="E60" s="64"/>
      <c r="F60" s="64"/>
      <c r="G60" s="64"/>
      <c r="H60" s="64"/>
      <c r="I60" s="64"/>
      <c r="J60" s="64"/>
      <c r="K60" s="92"/>
      <c r="L60" s="64">
        <v>1074850</v>
      </c>
      <c r="M60" s="64">
        <v>-374850</v>
      </c>
      <c r="N60" s="102">
        <f>SUM(L60:M60)</f>
        <v>700000</v>
      </c>
      <c r="O60" s="108">
        <v>97028</v>
      </c>
      <c r="P60" s="108">
        <v>797028</v>
      </c>
    </row>
    <row r="61" spans="1:16" s="6" customFormat="1" ht="25.5">
      <c r="A61" s="67">
        <v>42</v>
      </c>
      <c r="B61" s="68" t="s">
        <v>120</v>
      </c>
      <c r="C61" s="63"/>
      <c r="D61" s="63"/>
      <c r="E61" s="63"/>
      <c r="F61" s="63"/>
      <c r="G61" s="63"/>
      <c r="H61" s="63"/>
      <c r="I61" s="63"/>
      <c r="J61" s="63"/>
      <c r="K61" s="89"/>
      <c r="L61" s="63"/>
      <c r="M61" s="63"/>
      <c r="N61" s="100"/>
      <c r="O61" s="109"/>
      <c r="P61" s="109"/>
    </row>
    <row r="62" spans="1:16" s="6" customFormat="1" ht="12.75">
      <c r="A62" s="65">
        <v>4221</v>
      </c>
      <c r="B62" s="66" t="s">
        <v>121</v>
      </c>
      <c r="C62" s="64"/>
      <c r="D62" s="64"/>
      <c r="E62" s="64"/>
      <c r="F62" s="64"/>
      <c r="G62" s="64"/>
      <c r="H62" s="64"/>
      <c r="I62" s="64"/>
      <c r="J62" s="64"/>
      <c r="K62" s="92"/>
      <c r="L62" s="64"/>
      <c r="M62" s="64"/>
      <c r="N62" s="102"/>
      <c r="O62" s="109"/>
      <c r="P62" s="109"/>
    </row>
    <row r="63" spans="1:16" s="6" customFormat="1" ht="12.75">
      <c r="A63" s="65">
        <v>4222</v>
      </c>
      <c r="B63" s="66" t="s">
        <v>93</v>
      </c>
      <c r="C63" s="64"/>
      <c r="D63" s="64"/>
      <c r="E63" s="64"/>
      <c r="F63" s="64"/>
      <c r="G63" s="64"/>
      <c r="H63" s="64"/>
      <c r="I63" s="64"/>
      <c r="J63" s="64"/>
      <c r="K63" s="92"/>
      <c r="L63" s="64"/>
      <c r="M63" s="64"/>
      <c r="N63" s="102"/>
      <c r="O63" s="109"/>
      <c r="P63" s="109"/>
    </row>
    <row r="64" spans="1:16" ht="12.75">
      <c r="A64" s="65"/>
      <c r="B64" s="66"/>
      <c r="C64" s="64"/>
      <c r="D64" s="64"/>
      <c r="E64" s="64"/>
      <c r="F64" s="64"/>
      <c r="G64" s="64"/>
      <c r="H64" s="64"/>
      <c r="I64" s="64"/>
      <c r="J64" s="64"/>
      <c r="K64" s="92"/>
      <c r="L64" s="64"/>
      <c r="M64" s="64"/>
      <c r="N64" s="102"/>
      <c r="O64" s="108"/>
      <c r="P64" s="108"/>
    </row>
    <row r="65" spans="1:16" ht="12.75">
      <c r="A65" s="65"/>
      <c r="B65" s="66"/>
      <c r="C65" s="64"/>
      <c r="D65" s="64"/>
      <c r="E65" s="64"/>
      <c r="F65" s="64"/>
      <c r="G65" s="64"/>
      <c r="H65" s="64"/>
      <c r="I65" s="64"/>
      <c r="J65" s="64"/>
      <c r="K65" s="92"/>
      <c r="L65" s="64"/>
      <c r="M65" s="64"/>
      <c r="N65" s="102"/>
      <c r="O65" s="108"/>
      <c r="P65" s="108"/>
    </row>
    <row r="66" spans="1:16" ht="12.75">
      <c r="A66" s="65"/>
      <c r="B66" s="66"/>
      <c r="C66" s="64"/>
      <c r="D66" s="64"/>
      <c r="E66" s="64"/>
      <c r="F66" s="64"/>
      <c r="G66" s="64"/>
      <c r="H66" s="64"/>
      <c r="I66" s="64"/>
      <c r="J66" s="64"/>
      <c r="K66" s="92"/>
      <c r="L66" s="64"/>
      <c r="M66" s="64"/>
      <c r="N66" s="102"/>
      <c r="O66" s="108"/>
      <c r="P66" s="108"/>
    </row>
    <row r="67" spans="1:16" ht="12.75">
      <c r="A67" s="65"/>
      <c r="B67" s="66"/>
      <c r="C67" s="64"/>
      <c r="D67" s="64"/>
      <c r="E67" s="64"/>
      <c r="F67" s="64"/>
      <c r="G67" s="64"/>
      <c r="H67" s="64"/>
      <c r="I67" s="64"/>
      <c r="J67" s="64"/>
      <c r="K67" s="92"/>
      <c r="L67" s="64"/>
      <c r="M67" s="64"/>
      <c r="N67" s="102"/>
      <c r="O67" s="108"/>
      <c r="P67" s="108"/>
    </row>
    <row r="68" spans="1:16" s="60" customFormat="1" ht="45">
      <c r="A68" s="76">
        <v>5060</v>
      </c>
      <c r="B68" s="77" t="s">
        <v>87</v>
      </c>
      <c r="C68" s="78">
        <f>SUM(C69)</f>
        <v>40000</v>
      </c>
      <c r="D68" s="78"/>
      <c r="E68" s="78">
        <f>SUM(E69)</f>
        <v>40000</v>
      </c>
      <c r="F68" s="62"/>
      <c r="G68" s="62"/>
      <c r="H68" s="62"/>
      <c r="I68" s="62"/>
      <c r="J68" s="62"/>
      <c r="K68" s="91"/>
      <c r="L68" s="62">
        <v>40000</v>
      </c>
      <c r="M68" s="62"/>
      <c r="N68" s="101">
        <v>40000</v>
      </c>
      <c r="O68" s="110">
        <f>SUM(O70+O82+O87)</f>
        <v>-3000</v>
      </c>
      <c r="P68" s="110">
        <f>SUM(N68:O68)</f>
        <v>37000</v>
      </c>
    </row>
    <row r="69" spans="1:16" s="61" customFormat="1" ht="30">
      <c r="A69" s="80" t="s">
        <v>88</v>
      </c>
      <c r="B69" s="77" t="s">
        <v>89</v>
      </c>
      <c r="C69" s="78">
        <f>SUM(C70+C82)</f>
        <v>40000</v>
      </c>
      <c r="D69" s="78"/>
      <c r="E69" s="78">
        <f>SUM(E70+E82)</f>
        <v>40000</v>
      </c>
      <c r="F69" s="81"/>
      <c r="G69" s="81"/>
      <c r="H69" s="81"/>
      <c r="I69" s="81"/>
      <c r="J69" s="81"/>
      <c r="K69" s="93"/>
      <c r="L69" s="81">
        <v>40000</v>
      </c>
      <c r="M69" s="81"/>
      <c r="N69" s="103">
        <v>40000</v>
      </c>
      <c r="O69" s="111"/>
      <c r="P69" s="111">
        <f>SUM(P70+P82+P87)</f>
        <v>37000</v>
      </c>
    </row>
    <row r="70" spans="1:16" s="75" customFormat="1" ht="15">
      <c r="A70" s="76">
        <v>3</v>
      </c>
      <c r="B70" s="77" t="s">
        <v>47</v>
      </c>
      <c r="C70" s="78">
        <f>SUM(C71)</f>
        <v>25000</v>
      </c>
      <c r="D70" s="78"/>
      <c r="E70" s="78">
        <f>SUM(E71)</f>
        <v>25000</v>
      </c>
      <c r="F70" s="78"/>
      <c r="G70" s="78"/>
      <c r="H70" s="78"/>
      <c r="I70" s="78"/>
      <c r="J70" s="78"/>
      <c r="K70" s="94"/>
      <c r="L70" s="78">
        <v>25000</v>
      </c>
      <c r="M70" s="78"/>
      <c r="N70" s="104">
        <v>25000</v>
      </c>
      <c r="O70" s="112">
        <f>SUM(O71)</f>
        <v>-1300</v>
      </c>
      <c r="P70" s="112">
        <f>SUM(P71)</f>
        <v>23700</v>
      </c>
    </row>
    <row r="71" spans="1:16" s="6" customFormat="1" ht="12.75">
      <c r="A71" s="67">
        <v>32</v>
      </c>
      <c r="B71" s="68" t="s">
        <v>24</v>
      </c>
      <c r="C71" s="63">
        <f>SUM(C80+C77+C72)</f>
        <v>25000</v>
      </c>
      <c r="D71" s="63"/>
      <c r="E71" s="63">
        <f>SUM(E72+E77+E80)</f>
        <v>25000</v>
      </c>
      <c r="F71" s="63"/>
      <c r="G71" s="63"/>
      <c r="H71" s="63"/>
      <c r="I71" s="63"/>
      <c r="J71" s="63"/>
      <c r="K71" s="89"/>
      <c r="L71" s="63">
        <v>25000</v>
      </c>
      <c r="M71" s="63"/>
      <c r="N71" s="100">
        <v>25000</v>
      </c>
      <c r="O71" s="109">
        <f>SUM(O72+O77+O80)</f>
        <v>-1300</v>
      </c>
      <c r="P71" s="109">
        <f>SUM(P72+P77+P80)</f>
        <v>23700</v>
      </c>
    </row>
    <row r="72" spans="1:256" s="6" customFormat="1" ht="12.75">
      <c r="A72" s="67">
        <v>322</v>
      </c>
      <c r="B72" s="68" t="s">
        <v>26</v>
      </c>
      <c r="C72" s="63">
        <v>7800</v>
      </c>
      <c r="D72" s="63"/>
      <c r="E72" s="63">
        <v>7800</v>
      </c>
      <c r="F72" s="63"/>
      <c r="G72" s="63"/>
      <c r="H72" s="63"/>
      <c r="I72" s="63"/>
      <c r="J72" s="63"/>
      <c r="K72" s="89"/>
      <c r="L72" s="63">
        <v>7800</v>
      </c>
      <c r="M72" s="63"/>
      <c r="N72" s="100">
        <v>7800</v>
      </c>
      <c r="O72" s="109">
        <f>SUM(O73:O75)</f>
        <v>3000</v>
      </c>
      <c r="P72" s="109">
        <f>SUM(N72:O72)</f>
        <v>10800</v>
      </c>
      <c r="IV72" s="6">
        <f>SUM(A72:IU72)</f>
        <v>45322</v>
      </c>
    </row>
    <row r="73" spans="1:16" s="6" customFormat="1" ht="12.75">
      <c r="A73" s="65">
        <v>3221</v>
      </c>
      <c r="B73" s="66" t="s">
        <v>90</v>
      </c>
      <c r="C73" s="64"/>
      <c r="D73" s="64"/>
      <c r="E73" s="64"/>
      <c r="F73" s="63"/>
      <c r="G73" s="63"/>
      <c r="H73" s="63"/>
      <c r="I73" s="63"/>
      <c r="J73" s="63"/>
      <c r="K73" s="89"/>
      <c r="L73" s="64"/>
      <c r="M73" s="64"/>
      <c r="N73" s="102"/>
      <c r="O73" s="109"/>
      <c r="P73" s="109"/>
    </row>
    <row r="74" spans="1:16" s="6" customFormat="1" ht="25.5">
      <c r="A74" s="65">
        <v>3224</v>
      </c>
      <c r="B74" s="66" t="s">
        <v>91</v>
      </c>
      <c r="C74" s="64">
        <f>SUM(E74)</f>
        <v>7800</v>
      </c>
      <c r="D74" s="64"/>
      <c r="E74" s="64">
        <v>7800</v>
      </c>
      <c r="F74" s="63"/>
      <c r="G74" s="63"/>
      <c r="H74" s="63"/>
      <c r="I74" s="63"/>
      <c r="J74" s="63"/>
      <c r="K74" s="89"/>
      <c r="L74" s="64">
        <v>7800</v>
      </c>
      <c r="M74" s="64"/>
      <c r="N74" s="102">
        <v>7800</v>
      </c>
      <c r="O74" s="108">
        <v>-1000</v>
      </c>
      <c r="P74" s="108">
        <v>6800</v>
      </c>
    </row>
    <row r="75" spans="1:16" s="6" customFormat="1" ht="12.75">
      <c r="A75" s="65">
        <v>3225</v>
      </c>
      <c r="B75" s="66" t="s">
        <v>147</v>
      </c>
      <c r="C75" s="63"/>
      <c r="D75" s="63"/>
      <c r="E75" s="63"/>
      <c r="F75" s="63"/>
      <c r="G75" s="63"/>
      <c r="H75" s="63"/>
      <c r="I75" s="63"/>
      <c r="J75" s="63"/>
      <c r="K75" s="89"/>
      <c r="L75" s="64"/>
      <c r="M75" s="64"/>
      <c r="N75" s="102"/>
      <c r="O75" s="108">
        <v>4000</v>
      </c>
      <c r="P75" s="108">
        <v>4000</v>
      </c>
    </row>
    <row r="76" spans="1:16" s="6" customFormat="1" ht="12.75">
      <c r="A76" s="65"/>
      <c r="B76" s="66"/>
      <c r="C76" s="63"/>
      <c r="D76" s="63"/>
      <c r="E76" s="63"/>
      <c r="F76" s="63"/>
      <c r="G76" s="63"/>
      <c r="H76" s="63"/>
      <c r="I76" s="63"/>
      <c r="J76" s="63"/>
      <c r="K76" s="89"/>
      <c r="L76" s="63"/>
      <c r="M76" s="63"/>
      <c r="N76" s="100"/>
      <c r="O76" s="63"/>
      <c r="P76" s="109"/>
    </row>
    <row r="77" spans="1:16" s="6" customFormat="1" ht="12.75">
      <c r="A77" s="67">
        <v>323</v>
      </c>
      <c r="B77" s="68" t="s">
        <v>27</v>
      </c>
      <c r="C77" s="63">
        <f>SUM(C78)</f>
        <v>6000</v>
      </c>
      <c r="D77" s="63"/>
      <c r="E77" s="63">
        <f>SUM(E78)</f>
        <v>6000</v>
      </c>
      <c r="F77" s="63"/>
      <c r="G77" s="63"/>
      <c r="H77" s="63"/>
      <c r="I77" s="63"/>
      <c r="J77" s="63"/>
      <c r="K77" s="89"/>
      <c r="L77" s="63">
        <v>6000</v>
      </c>
      <c r="M77" s="63"/>
      <c r="N77" s="100">
        <v>6000</v>
      </c>
      <c r="O77" s="109">
        <f>SUM(O78)</f>
        <v>-3300</v>
      </c>
      <c r="P77" s="109">
        <f>SUM(P78)</f>
        <v>2700</v>
      </c>
    </row>
    <row r="78" spans="1:16" ht="12.75">
      <c r="A78" s="65">
        <v>3232</v>
      </c>
      <c r="B78" s="66" t="s">
        <v>92</v>
      </c>
      <c r="C78" s="64">
        <f>SUM(E78)</f>
        <v>6000</v>
      </c>
      <c r="D78" s="64"/>
      <c r="E78" s="64">
        <v>6000</v>
      </c>
      <c r="F78" s="64"/>
      <c r="G78" s="64"/>
      <c r="H78" s="64"/>
      <c r="I78" s="64"/>
      <c r="J78" s="64"/>
      <c r="K78" s="92"/>
      <c r="L78" s="64">
        <v>6000</v>
      </c>
      <c r="M78" s="64"/>
      <c r="N78" s="102">
        <v>6000</v>
      </c>
      <c r="O78" s="108">
        <v>-3300</v>
      </c>
      <c r="P78" s="108">
        <v>2700</v>
      </c>
    </row>
    <row r="79" spans="1:16" ht="12.75">
      <c r="A79" s="65"/>
      <c r="B79" s="66"/>
      <c r="C79" s="64"/>
      <c r="D79" s="64"/>
      <c r="E79" s="64"/>
      <c r="F79" s="64"/>
      <c r="G79" s="64"/>
      <c r="H79" s="64"/>
      <c r="I79" s="64"/>
      <c r="J79" s="64"/>
      <c r="K79" s="92"/>
      <c r="L79" s="64"/>
      <c r="M79" s="64"/>
      <c r="N79" s="102"/>
      <c r="O79" s="108"/>
      <c r="P79" s="108"/>
    </row>
    <row r="80" spans="1:16" s="6" customFormat="1" ht="12.75">
      <c r="A80" s="67">
        <v>329</v>
      </c>
      <c r="B80" s="68" t="s">
        <v>95</v>
      </c>
      <c r="C80" s="63">
        <f>SUM(C81)</f>
        <v>11200</v>
      </c>
      <c r="D80" s="63"/>
      <c r="E80" s="63">
        <f>SUM(E81)</f>
        <v>11200</v>
      </c>
      <c r="F80" s="63"/>
      <c r="G80" s="63"/>
      <c r="H80" s="63"/>
      <c r="I80" s="63"/>
      <c r="J80" s="63"/>
      <c r="K80" s="89"/>
      <c r="L80" s="63">
        <v>11200</v>
      </c>
      <c r="M80" s="63"/>
      <c r="N80" s="100">
        <v>11200</v>
      </c>
      <c r="O80" s="109">
        <f>SUM(O81)</f>
        <v>-1000</v>
      </c>
      <c r="P80" s="109">
        <f>SUM(P81)</f>
        <v>10200</v>
      </c>
    </row>
    <row r="81" spans="1:16" ht="12.75">
      <c r="A81" s="65">
        <v>3299</v>
      </c>
      <c r="B81" s="66" t="s">
        <v>96</v>
      </c>
      <c r="C81" s="64">
        <f>SUM(E81)</f>
        <v>11200</v>
      </c>
      <c r="D81" s="64"/>
      <c r="E81" s="64">
        <v>11200</v>
      </c>
      <c r="F81" s="64"/>
      <c r="G81" s="64"/>
      <c r="H81" s="64"/>
      <c r="I81" s="64"/>
      <c r="J81" s="64"/>
      <c r="K81" s="92"/>
      <c r="L81" s="64">
        <v>11200</v>
      </c>
      <c r="M81" s="64"/>
      <c r="N81" s="102">
        <v>11200</v>
      </c>
      <c r="O81" s="108">
        <v>-1000</v>
      </c>
      <c r="P81" s="108">
        <v>10200</v>
      </c>
    </row>
    <row r="82" spans="1:16" s="6" customFormat="1" ht="25.5">
      <c r="A82" s="67">
        <v>4</v>
      </c>
      <c r="B82" s="68" t="s">
        <v>30</v>
      </c>
      <c r="C82" s="63">
        <f>SUM(C83)</f>
        <v>15000</v>
      </c>
      <c r="D82" s="63"/>
      <c r="E82" s="63">
        <f>SUM(E83)</f>
        <v>15000</v>
      </c>
      <c r="F82" s="63"/>
      <c r="G82" s="63"/>
      <c r="H82" s="63"/>
      <c r="I82" s="63"/>
      <c r="J82" s="63"/>
      <c r="K82" s="89"/>
      <c r="L82" s="63">
        <v>15000</v>
      </c>
      <c r="M82" s="63"/>
      <c r="N82" s="100">
        <v>15000</v>
      </c>
      <c r="O82" s="109">
        <f>SUM(O83)</f>
        <v>-8200</v>
      </c>
      <c r="P82" s="109">
        <f>SUM(P85)</f>
        <v>6800</v>
      </c>
    </row>
    <row r="83" spans="1:16" s="6" customFormat="1" ht="25.5" customHeight="1">
      <c r="A83" s="67">
        <v>42</v>
      </c>
      <c r="B83" s="68" t="s">
        <v>49</v>
      </c>
      <c r="C83" s="63">
        <f>SUM(C85)</f>
        <v>15000</v>
      </c>
      <c r="D83" s="63"/>
      <c r="E83" s="63">
        <f>SUM(E85)</f>
        <v>15000</v>
      </c>
      <c r="F83" s="63"/>
      <c r="G83" s="63"/>
      <c r="H83" s="63"/>
      <c r="I83" s="63"/>
      <c r="J83" s="63"/>
      <c r="K83" s="89"/>
      <c r="L83" s="63">
        <v>15000</v>
      </c>
      <c r="M83" s="63"/>
      <c r="N83" s="100">
        <v>15000</v>
      </c>
      <c r="O83" s="109">
        <f>SUM(O85)</f>
        <v>-8200</v>
      </c>
      <c r="P83" s="109">
        <f>SUM(P85)</f>
        <v>6800</v>
      </c>
    </row>
    <row r="84" spans="1:16" ht="12.75">
      <c r="A84" s="65">
        <v>421</v>
      </c>
      <c r="B84" s="66" t="s">
        <v>46</v>
      </c>
      <c r="C84" s="64"/>
      <c r="D84" s="64"/>
      <c r="E84" s="64"/>
      <c r="F84" s="64"/>
      <c r="G84" s="64"/>
      <c r="H84" s="64"/>
      <c r="I84" s="64"/>
      <c r="J84" s="64"/>
      <c r="K84" s="92"/>
      <c r="L84" s="64"/>
      <c r="M84" s="64"/>
      <c r="N84" s="102"/>
      <c r="O84" s="108"/>
      <c r="P84" s="108"/>
    </row>
    <row r="85" spans="1:16" s="6" customFormat="1" ht="12.75" customHeight="1">
      <c r="A85" s="67">
        <v>422</v>
      </c>
      <c r="B85" s="68" t="s">
        <v>93</v>
      </c>
      <c r="C85" s="63">
        <f>SUM(C86)</f>
        <v>15000</v>
      </c>
      <c r="D85" s="63"/>
      <c r="E85" s="63">
        <f>SUM(E86)</f>
        <v>15000</v>
      </c>
      <c r="F85" s="63"/>
      <c r="G85" s="63"/>
      <c r="H85" s="63"/>
      <c r="I85" s="63"/>
      <c r="J85" s="63"/>
      <c r="K85" s="89"/>
      <c r="L85" s="63">
        <v>15000</v>
      </c>
      <c r="M85" s="63"/>
      <c r="N85" s="100">
        <v>15000</v>
      </c>
      <c r="O85" s="109">
        <f>SUM(O86)</f>
        <v>-8200</v>
      </c>
      <c r="P85" s="109">
        <f>SUM(P86)</f>
        <v>6800</v>
      </c>
    </row>
    <row r="86" spans="1:16" ht="12.75" customHeight="1">
      <c r="A86" s="65">
        <v>4221</v>
      </c>
      <c r="B86" s="66" t="s">
        <v>94</v>
      </c>
      <c r="C86" s="64">
        <f>SUM(E86)</f>
        <v>15000</v>
      </c>
      <c r="D86" s="64"/>
      <c r="E86" s="64">
        <v>15000</v>
      </c>
      <c r="F86" s="64"/>
      <c r="G86" s="64"/>
      <c r="H86" s="64"/>
      <c r="I86" s="64"/>
      <c r="J86" s="64"/>
      <c r="K86" s="92"/>
      <c r="L86" s="64">
        <v>15000</v>
      </c>
      <c r="M86" s="64"/>
      <c r="N86" s="102">
        <v>15000</v>
      </c>
      <c r="O86" s="108">
        <v>-8200</v>
      </c>
      <c r="P86" s="108">
        <v>6800</v>
      </c>
    </row>
    <row r="87" spans="1:16" s="6" customFormat="1" ht="12.75" customHeight="1">
      <c r="A87" s="67">
        <v>54</v>
      </c>
      <c r="B87" s="68"/>
      <c r="C87" s="63"/>
      <c r="D87" s="63"/>
      <c r="E87" s="63"/>
      <c r="F87" s="63"/>
      <c r="G87" s="63"/>
      <c r="H87" s="63"/>
      <c r="I87" s="63"/>
      <c r="J87" s="63"/>
      <c r="K87" s="89"/>
      <c r="L87" s="63"/>
      <c r="M87" s="63"/>
      <c r="N87" s="100"/>
      <c r="O87" s="109">
        <f>SUM(O88)</f>
        <v>6500</v>
      </c>
      <c r="P87" s="109">
        <f>SUM(P88)</f>
        <v>6500</v>
      </c>
    </row>
    <row r="88" spans="1:16" ht="12.75" customHeight="1">
      <c r="A88" s="65">
        <v>5445</v>
      </c>
      <c r="B88" s="66" t="s">
        <v>140</v>
      </c>
      <c r="C88" s="64"/>
      <c r="D88" s="64"/>
      <c r="E88" s="64"/>
      <c r="F88" s="64"/>
      <c r="G88" s="64"/>
      <c r="H88" s="64"/>
      <c r="I88" s="64"/>
      <c r="J88" s="64"/>
      <c r="K88" s="92"/>
      <c r="L88" s="64"/>
      <c r="M88" s="64"/>
      <c r="N88" s="102"/>
      <c r="O88" s="108">
        <v>6500</v>
      </c>
      <c r="P88" s="108">
        <v>6500</v>
      </c>
    </row>
    <row r="89" spans="1:16" s="6" customFormat="1" ht="12.75" customHeight="1">
      <c r="A89" s="67"/>
      <c r="B89" s="68"/>
      <c r="C89" s="63"/>
      <c r="D89" s="63"/>
      <c r="E89" s="63"/>
      <c r="F89" s="63"/>
      <c r="G89" s="63"/>
      <c r="H89" s="63"/>
      <c r="I89" s="63"/>
      <c r="J89" s="63"/>
      <c r="K89" s="89"/>
      <c r="L89" s="63"/>
      <c r="M89" s="63"/>
      <c r="N89" s="100"/>
      <c r="O89" s="63"/>
      <c r="P89" s="109"/>
    </row>
    <row r="90" spans="1:16" s="60" customFormat="1" ht="45" customHeight="1">
      <c r="A90" s="76">
        <v>5065</v>
      </c>
      <c r="B90" s="77" t="s">
        <v>97</v>
      </c>
      <c r="C90" s="78">
        <f>SUM(F90)</f>
        <v>209600</v>
      </c>
      <c r="D90" s="78"/>
      <c r="E90" s="78"/>
      <c r="F90" s="78">
        <f>SUM(F91+F97)</f>
        <v>209600</v>
      </c>
      <c r="G90" s="62"/>
      <c r="H90" s="62"/>
      <c r="I90" s="62"/>
      <c r="J90" s="62"/>
      <c r="K90" s="91"/>
      <c r="L90" s="62">
        <v>209600</v>
      </c>
      <c r="M90" s="62"/>
      <c r="N90" s="101">
        <v>209600</v>
      </c>
      <c r="O90" s="62"/>
      <c r="P90" s="110">
        <f>SUM(P97)</f>
        <v>189000</v>
      </c>
    </row>
    <row r="91" spans="1:16" s="6" customFormat="1" ht="26.25" customHeight="1">
      <c r="A91" s="76" t="s">
        <v>98</v>
      </c>
      <c r="B91" s="77" t="s">
        <v>99</v>
      </c>
      <c r="C91" s="78">
        <f>SUM(C93)</f>
        <v>20600</v>
      </c>
      <c r="D91" s="78"/>
      <c r="E91" s="78"/>
      <c r="F91" s="78">
        <f>SUM(F93)</f>
        <v>20600</v>
      </c>
      <c r="G91" s="63"/>
      <c r="H91" s="63"/>
      <c r="I91" s="63"/>
      <c r="J91" s="63"/>
      <c r="K91" s="89"/>
      <c r="L91" s="63">
        <v>20600</v>
      </c>
      <c r="M91" s="63"/>
      <c r="N91" s="100">
        <v>20600</v>
      </c>
      <c r="O91" s="63"/>
      <c r="P91" s="109"/>
    </row>
    <row r="92" spans="1:16" s="6" customFormat="1" ht="12.75" customHeight="1">
      <c r="A92" s="76">
        <v>3</v>
      </c>
      <c r="B92" s="77" t="s">
        <v>112</v>
      </c>
      <c r="C92" s="78"/>
      <c r="D92" s="78"/>
      <c r="E92" s="78"/>
      <c r="F92" s="78"/>
      <c r="G92" s="63"/>
      <c r="H92" s="63"/>
      <c r="I92" s="63"/>
      <c r="J92" s="63"/>
      <c r="K92" s="89"/>
      <c r="L92" s="63"/>
      <c r="M92" s="63"/>
      <c r="N92" s="100"/>
      <c r="O92" s="63"/>
      <c r="P92" s="109"/>
    </row>
    <row r="93" spans="1:16" s="6" customFormat="1" ht="12.75" customHeight="1">
      <c r="A93" s="76">
        <v>31</v>
      </c>
      <c r="B93" s="77" t="s">
        <v>100</v>
      </c>
      <c r="C93" s="78">
        <f>SUM(C94)</f>
        <v>20600</v>
      </c>
      <c r="D93" s="78"/>
      <c r="E93" s="78"/>
      <c r="F93" s="78">
        <f>SUM(F94)</f>
        <v>20600</v>
      </c>
      <c r="G93" s="63"/>
      <c r="H93" s="63"/>
      <c r="I93" s="63"/>
      <c r="J93" s="63"/>
      <c r="K93" s="89"/>
      <c r="L93" s="63">
        <v>20600</v>
      </c>
      <c r="M93" s="63"/>
      <c r="N93" s="100">
        <v>20600</v>
      </c>
      <c r="O93" s="63"/>
      <c r="P93" s="109"/>
    </row>
    <row r="94" spans="1:16" ht="12.75" customHeight="1">
      <c r="A94" s="65">
        <v>313</v>
      </c>
      <c r="B94" s="66" t="s">
        <v>23</v>
      </c>
      <c r="C94" s="64">
        <v>20600</v>
      </c>
      <c r="D94" s="82"/>
      <c r="E94" s="64"/>
      <c r="F94" s="64">
        <v>20600</v>
      </c>
      <c r="G94" s="64"/>
      <c r="H94" s="82"/>
      <c r="I94" s="64"/>
      <c r="J94" s="64"/>
      <c r="K94" s="92"/>
      <c r="L94" s="64">
        <v>20600</v>
      </c>
      <c r="M94" s="64"/>
      <c r="N94" s="102">
        <v>20600</v>
      </c>
      <c r="O94" s="108"/>
      <c r="P94" s="108"/>
    </row>
    <row r="95" spans="1:16" s="6" customFormat="1" ht="12.75">
      <c r="A95" s="65">
        <v>3131</v>
      </c>
      <c r="B95" s="66" t="s">
        <v>102</v>
      </c>
      <c r="C95" s="64">
        <v>20600</v>
      </c>
      <c r="D95" s="63"/>
      <c r="E95" s="63"/>
      <c r="F95" s="64">
        <v>20600</v>
      </c>
      <c r="G95" s="63"/>
      <c r="H95" s="63"/>
      <c r="I95" s="63"/>
      <c r="J95" s="63"/>
      <c r="K95" s="89"/>
      <c r="L95" s="63">
        <v>20600</v>
      </c>
      <c r="M95" s="63"/>
      <c r="N95" s="102">
        <v>20600</v>
      </c>
      <c r="O95" s="63"/>
      <c r="P95" s="109"/>
    </row>
    <row r="96" spans="1:16" s="6" customFormat="1" ht="12.75">
      <c r="A96" s="65"/>
      <c r="B96" s="66"/>
      <c r="C96" s="64"/>
      <c r="D96" s="63"/>
      <c r="E96" s="63"/>
      <c r="F96" s="64"/>
      <c r="G96" s="63"/>
      <c r="H96" s="63"/>
      <c r="I96" s="63"/>
      <c r="J96" s="63"/>
      <c r="K96" s="89"/>
      <c r="L96" s="63"/>
      <c r="M96" s="63"/>
      <c r="N96" s="100"/>
      <c r="O96" s="63"/>
      <c r="P96" s="109"/>
    </row>
    <row r="97" spans="1:16" s="6" customFormat="1" ht="12.75">
      <c r="A97" s="67">
        <v>32</v>
      </c>
      <c r="B97" s="68" t="s">
        <v>106</v>
      </c>
      <c r="C97" s="63">
        <f>SUM(C98)</f>
        <v>189000</v>
      </c>
      <c r="D97" s="63"/>
      <c r="E97" s="63"/>
      <c r="F97" s="63">
        <f>SUM(F98)</f>
        <v>189000</v>
      </c>
      <c r="G97" s="63"/>
      <c r="H97" s="63"/>
      <c r="I97" s="63"/>
      <c r="J97" s="63"/>
      <c r="K97" s="89"/>
      <c r="L97" s="63">
        <v>189000</v>
      </c>
      <c r="M97" s="63"/>
      <c r="N97" s="100">
        <v>189000</v>
      </c>
      <c r="O97" s="63"/>
      <c r="P97" s="109">
        <f>SUM(P98)</f>
        <v>189000</v>
      </c>
    </row>
    <row r="98" spans="1:16" s="6" customFormat="1" ht="12.75">
      <c r="A98" s="65">
        <v>322</v>
      </c>
      <c r="B98" s="66" t="s">
        <v>26</v>
      </c>
      <c r="C98" s="64">
        <f>SUM(C99)</f>
        <v>189000</v>
      </c>
      <c r="D98" s="63"/>
      <c r="E98" s="63"/>
      <c r="F98" s="64">
        <f>SUM(F99)</f>
        <v>189000</v>
      </c>
      <c r="G98" s="63"/>
      <c r="H98" s="63"/>
      <c r="I98" s="63"/>
      <c r="J98" s="63"/>
      <c r="K98" s="89"/>
      <c r="L98" s="64">
        <v>189000</v>
      </c>
      <c r="M98" s="63"/>
      <c r="N98" s="102">
        <v>189000</v>
      </c>
      <c r="O98" s="63"/>
      <c r="P98" s="108">
        <v>189000</v>
      </c>
    </row>
    <row r="99" spans="1:16" s="6" customFormat="1" ht="12.75">
      <c r="A99" s="65">
        <v>3222</v>
      </c>
      <c r="B99" s="66" t="s">
        <v>90</v>
      </c>
      <c r="C99" s="64">
        <f>SUM(F99)</f>
        <v>189000</v>
      </c>
      <c r="D99" s="63"/>
      <c r="E99" s="63"/>
      <c r="F99" s="64">
        <v>189000</v>
      </c>
      <c r="G99" s="63"/>
      <c r="H99" s="63"/>
      <c r="I99" s="63"/>
      <c r="J99" s="63"/>
      <c r="K99" s="89"/>
      <c r="L99" s="64">
        <v>189000</v>
      </c>
      <c r="M99" s="63"/>
      <c r="N99" s="102">
        <v>189000</v>
      </c>
      <c r="O99" s="63"/>
      <c r="P99" s="108">
        <v>189000</v>
      </c>
    </row>
    <row r="100" spans="1:16" s="6" customFormat="1" ht="12.75">
      <c r="A100" s="65"/>
      <c r="B100" s="66"/>
      <c r="C100" s="63"/>
      <c r="D100" s="63"/>
      <c r="E100" s="63"/>
      <c r="F100" s="63"/>
      <c r="G100" s="63"/>
      <c r="H100" s="63"/>
      <c r="I100" s="63"/>
      <c r="J100" s="63"/>
      <c r="K100" s="89"/>
      <c r="L100" s="63"/>
      <c r="M100" s="63"/>
      <c r="N100" s="100"/>
      <c r="O100" s="63"/>
      <c r="P100" s="109"/>
    </row>
    <row r="101" spans="1:16" s="6" customFormat="1" ht="12.75">
      <c r="A101" s="65"/>
      <c r="B101" s="66"/>
      <c r="C101" s="63"/>
      <c r="D101" s="63"/>
      <c r="E101" s="63"/>
      <c r="F101" s="63"/>
      <c r="G101" s="63"/>
      <c r="H101" s="63"/>
      <c r="I101" s="63"/>
      <c r="J101" s="63"/>
      <c r="K101" s="89"/>
      <c r="L101" s="63"/>
      <c r="M101" s="63"/>
      <c r="N101" s="100"/>
      <c r="O101" s="63"/>
      <c r="P101" s="109"/>
    </row>
    <row r="102" spans="1:16" s="60" customFormat="1" ht="30">
      <c r="A102" s="69"/>
      <c r="B102" s="77" t="s">
        <v>125</v>
      </c>
      <c r="C102" s="62"/>
      <c r="D102" s="62"/>
      <c r="E102" s="62"/>
      <c r="F102" s="62"/>
      <c r="G102" s="62"/>
      <c r="H102" s="62"/>
      <c r="I102" s="62"/>
      <c r="J102" s="62"/>
      <c r="K102" s="91"/>
      <c r="L102" s="62"/>
      <c r="M102" s="62"/>
      <c r="N102" s="101"/>
      <c r="O102" s="62"/>
      <c r="P102" s="110"/>
    </row>
    <row r="103" spans="1:16" s="60" customFormat="1" ht="15.75">
      <c r="A103" s="69"/>
      <c r="B103" s="70"/>
      <c r="C103" s="62"/>
      <c r="D103" s="62"/>
      <c r="E103" s="62"/>
      <c r="F103" s="62"/>
      <c r="G103" s="62"/>
      <c r="H103" s="62"/>
      <c r="I103" s="62"/>
      <c r="J103" s="62"/>
      <c r="K103" s="91"/>
      <c r="L103" s="62"/>
      <c r="M103" s="62"/>
      <c r="N103" s="101"/>
      <c r="O103" s="62"/>
      <c r="P103" s="110"/>
    </row>
    <row r="104" spans="1:16" s="75" customFormat="1" ht="15">
      <c r="A104" s="76" t="s">
        <v>126</v>
      </c>
      <c r="B104" s="77" t="s">
        <v>103</v>
      </c>
      <c r="C104" s="78">
        <f>SUM(C105+C116)</f>
        <v>300330</v>
      </c>
      <c r="D104" s="78"/>
      <c r="E104" s="78"/>
      <c r="F104" s="78">
        <f>SUM(F105+F116)</f>
        <v>300330</v>
      </c>
      <c r="G104" s="78"/>
      <c r="H104" s="78"/>
      <c r="I104" s="78"/>
      <c r="J104" s="78"/>
      <c r="K104" s="94">
        <f>SUM(K115)</f>
        <v>-1345.6</v>
      </c>
      <c r="L104" s="78">
        <v>300330</v>
      </c>
      <c r="M104" s="78">
        <f>SUM(M105)</f>
        <v>13500</v>
      </c>
      <c r="N104" s="104">
        <f>SUM(N105+N116)</f>
        <v>313830</v>
      </c>
      <c r="O104" s="78"/>
      <c r="P104" s="112">
        <f>SUM(P105+P115)</f>
        <v>312544.6</v>
      </c>
    </row>
    <row r="105" spans="1:16" s="6" customFormat="1" ht="12.75">
      <c r="A105" s="65">
        <v>31</v>
      </c>
      <c r="B105" s="66" t="s">
        <v>100</v>
      </c>
      <c r="C105" s="63">
        <f>SUM(C106+C112)</f>
        <v>279600</v>
      </c>
      <c r="D105" s="63"/>
      <c r="E105" s="63"/>
      <c r="F105" s="63">
        <f>SUM(F106+F112)</f>
        <v>279600</v>
      </c>
      <c r="G105" s="63"/>
      <c r="H105" s="63"/>
      <c r="I105" s="63"/>
      <c r="J105" s="63"/>
      <c r="K105" s="89">
        <f>SUM(K106:K109)</f>
        <v>-28050</v>
      </c>
      <c r="L105" s="63">
        <v>279600</v>
      </c>
      <c r="M105" s="63">
        <f>SUM(M110)</f>
        <v>13500</v>
      </c>
      <c r="N105" s="100">
        <f>SUM(N106+N110+N112)</f>
        <v>293100</v>
      </c>
      <c r="O105" s="63"/>
      <c r="P105" s="109">
        <f>SUM(P106+P110+P112)</f>
        <v>295341</v>
      </c>
    </row>
    <row r="106" spans="1:16" s="6" customFormat="1" ht="12.75">
      <c r="A106" s="67">
        <v>311</v>
      </c>
      <c r="B106" s="68" t="s">
        <v>104</v>
      </c>
      <c r="C106" s="63">
        <f>SUM(C107:C109)</f>
        <v>240000</v>
      </c>
      <c r="D106" s="63"/>
      <c r="E106" s="63"/>
      <c r="F106" s="63">
        <f>SUM(F107:F109)</f>
        <v>240000</v>
      </c>
      <c r="G106" s="63"/>
      <c r="H106" s="63"/>
      <c r="I106" s="63"/>
      <c r="J106" s="63"/>
      <c r="K106" s="89"/>
      <c r="L106" s="63">
        <f>SUM(L107:L109)</f>
        <v>240000</v>
      </c>
      <c r="M106" s="63"/>
      <c r="N106" s="100">
        <v>240000</v>
      </c>
      <c r="O106" s="63"/>
      <c r="P106" s="109">
        <f>SUM(P107:P109)</f>
        <v>233741.74</v>
      </c>
    </row>
    <row r="107" spans="1:16" s="6" customFormat="1" ht="12.75">
      <c r="A107" s="65">
        <v>3111</v>
      </c>
      <c r="B107" s="66" t="s">
        <v>105</v>
      </c>
      <c r="C107" s="64">
        <v>46181</v>
      </c>
      <c r="D107" s="63"/>
      <c r="E107" s="63"/>
      <c r="F107" s="64">
        <v>46181</v>
      </c>
      <c r="G107" s="63"/>
      <c r="H107" s="63"/>
      <c r="I107" s="63"/>
      <c r="J107" s="63"/>
      <c r="K107" s="89"/>
      <c r="L107" s="64">
        <v>46181</v>
      </c>
      <c r="M107" s="63"/>
      <c r="N107" s="102">
        <v>46181</v>
      </c>
      <c r="O107" s="63"/>
      <c r="P107" s="108">
        <v>46181</v>
      </c>
    </row>
    <row r="108" spans="1:16" s="6" customFormat="1" ht="12.75">
      <c r="A108" s="65">
        <v>3111</v>
      </c>
      <c r="B108" s="66" t="s">
        <v>105</v>
      </c>
      <c r="C108" s="63"/>
      <c r="D108" s="63"/>
      <c r="E108" s="63"/>
      <c r="F108" s="63"/>
      <c r="G108" s="63"/>
      <c r="H108" s="63"/>
      <c r="I108" s="63"/>
      <c r="J108" s="63"/>
      <c r="K108" s="89"/>
      <c r="L108" s="64">
        <v>28050</v>
      </c>
      <c r="M108" s="63"/>
      <c r="N108" s="102">
        <v>28050</v>
      </c>
      <c r="O108" s="63"/>
      <c r="P108" s="108">
        <v>28050</v>
      </c>
    </row>
    <row r="109" spans="1:16" s="6" customFormat="1" ht="12.75">
      <c r="A109" s="65">
        <v>3111</v>
      </c>
      <c r="B109" s="66" t="s">
        <v>105</v>
      </c>
      <c r="C109" s="64">
        <v>193819</v>
      </c>
      <c r="D109" s="63"/>
      <c r="E109" s="63"/>
      <c r="F109" s="64">
        <v>193819</v>
      </c>
      <c r="G109" s="63"/>
      <c r="H109" s="63"/>
      <c r="I109" s="63"/>
      <c r="J109" s="63"/>
      <c r="K109" s="92">
        <v>-28050</v>
      </c>
      <c r="L109" s="64">
        <v>165769</v>
      </c>
      <c r="M109" s="64"/>
      <c r="N109" s="102">
        <v>165769</v>
      </c>
      <c r="O109" s="63"/>
      <c r="P109" s="108">
        <v>159510.74</v>
      </c>
    </row>
    <row r="110" spans="1:16" s="6" customFormat="1" ht="12.75">
      <c r="A110" s="67">
        <v>312</v>
      </c>
      <c r="B110" s="68" t="s">
        <v>22</v>
      </c>
      <c r="C110" s="63"/>
      <c r="D110" s="63"/>
      <c r="E110" s="63"/>
      <c r="F110" s="63"/>
      <c r="G110" s="63"/>
      <c r="H110" s="63"/>
      <c r="I110" s="63"/>
      <c r="J110" s="63"/>
      <c r="K110" s="89"/>
      <c r="L110" s="63"/>
      <c r="M110" s="63">
        <f>SUM(M111)</f>
        <v>13500</v>
      </c>
      <c r="N110" s="100">
        <f>SUM(M110)</f>
        <v>13500</v>
      </c>
      <c r="O110" s="63"/>
      <c r="P110" s="109">
        <f>SUM(P111)</f>
        <v>22000</v>
      </c>
    </row>
    <row r="111" spans="1:16" s="6" customFormat="1" ht="12.75">
      <c r="A111" s="65">
        <v>3121</v>
      </c>
      <c r="B111" s="66" t="s">
        <v>22</v>
      </c>
      <c r="C111" s="64"/>
      <c r="D111" s="63"/>
      <c r="E111" s="63"/>
      <c r="F111" s="64"/>
      <c r="G111" s="63"/>
      <c r="H111" s="63"/>
      <c r="I111" s="63"/>
      <c r="J111" s="63"/>
      <c r="K111" s="92"/>
      <c r="L111" s="64"/>
      <c r="M111" s="64">
        <v>13500</v>
      </c>
      <c r="N111" s="102">
        <f>SUM(M111)</f>
        <v>13500</v>
      </c>
      <c r="O111" s="63"/>
      <c r="P111" s="108">
        <v>22000</v>
      </c>
    </row>
    <row r="112" spans="1:16" s="6" customFormat="1" ht="12.75">
      <c r="A112" s="67">
        <v>313</v>
      </c>
      <c r="B112" s="68" t="s">
        <v>101</v>
      </c>
      <c r="C112" s="63">
        <f>SUM(C114)</f>
        <v>39600</v>
      </c>
      <c r="D112" s="63"/>
      <c r="E112" s="63"/>
      <c r="F112" s="63">
        <f>SUM(F114)</f>
        <v>39600</v>
      </c>
      <c r="G112" s="63"/>
      <c r="H112" s="63"/>
      <c r="I112" s="63"/>
      <c r="J112" s="63"/>
      <c r="K112" s="89">
        <f>SUM(K113:K114)</f>
        <v>-5028</v>
      </c>
      <c r="L112" s="63">
        <f>SUM(L113:L114)</f>
        <v>39600</v>
      </c>
      <c r="M112" s="63"/>
      <c r="N112" s="100">
        <f>SUM(N113:N114)</f>
        <v>39600</v>
      </c>
      <c r="O112" s="63"/>
      <c r="P112" s="109">
        <f>SUM(P113:P114)</f>
        <v>39599.26</v>
      </c>
    </row>
    <row r="113" spans="1:16" ht="12.75">
      <c r="A113" s="65">
        <v>3132</v>
      </c>
      <c r="B113" s="66" t="s">
        <v>102</v>
      </c>
      <c r="C113" s="64"/>
      <c r="D113" s="64"/>
      <c r="E113" s="64"/>
      <c r="F113" s="64"/>
      <c r="G113" s="64"/>
      <c r="H113" s="64"/>
      <c r="I113" s="64"/>
      <c r="J113" s="64"/>
      <c r="K113" s="92"/>
      <c r="L113" s="64">
        <v>5028</v>
      </c>
      <c r="M113" s="64"/>
      <c r="N113" s="102">
        <v>5028</v>
      </c>
      <c r="O113" s="108"/>
      <c r="P113" s="108">
        <v>5028.26</v>
      </c>
    </row>
    <row r="114" spans="1:16" s="6" customFormat="1" ht="12.75">
      <c r="A114" s="65">
        <v>3132</v>
      </c>
      <c r="B114" s="66" t="s">
        <v>102</v>
      </c>
      <c r="C114" s="64">
        <v>39600</v>
      </c>
      <c r="D114" s="63"/>
      <c r="E114" s="63"/>
      <c r="F114" s="64">
        <v>39600</v>
      </c>
      <c r="G114" s="63"/>
      <c r="H114" s="63"/>
      <c r="I114" s="63"/>
      <c r="J114" s="63"/>
      <c r="K114" s="92">
        <v>-5028</v>
      </c>
      <c r="L114" s="64">
        <v>34572</v>
      </c>
      <c r="M114" s="64"/>
      <c r="N114" s="102">
        <v>34572</v>
      </c>
      <c r="O114" s="63"/>
      <c r="P114" s="108">
        <v>34571</v>
      </c>
    </row>
    <row r="115" spans="1:16" s="6" customFormat="1" ht="12.75">
      <c r="A115" s="67">
        <v>32</v>
      </c>
      <c r="B115" s="68" t="s">
        <v>106</v>
      </c>
      <c r="C115" s="63">
        <f>SUM(C117:C119)</f>
        <v>20730</v>
      </c>
      <c r="D115" s="63"/>
      <c r="E115" s="63"/>
      <c r="F115" s="63">
        <f>SUM(F116)</f>
        <v>20730</v>
      </c>
      <c r="G115" s="63"/>
      <c r="H115" s="63"/>
      <c r="I115" s="63"/>
      <c r="J115" s="63"/>
      <c r="K115" s="89">
        <f>SUM(K116)</f>
        <v>-1345.6</v>
      </c>
      <c r="L115" s="63">
        <f>SUM(L116:L119)</f>
        <v>41460</v>
      </c>
      <c r="M115" s="63"/>
      <c r="N115" s="105">
        <f>SUM(N116)</f>
        <v>20730</v>
      </c>
      <c r="O115" s="63"/>
      <c r="P115" s="109">
        <f>SUM(P116)</f>
        <v>17203.6</v>
      </c>
    </row>
    <row r="116" spans="1:16" s="6" customFormat="1" ht="12.75">
      <c r="A116" s="67">
        <v>321</v>
      </c>
      <c r="B116" s="68" t="s">
        <v>25</v>
      </c>
      <c r="C116" s="63">
        <f>SUM(C117:C119)</f>
        <v>20730</v>
      </c>
      <c r="D116" s="63"/>
      <c r="E116" s="63"/>
      <c r="F116" s="63">
        <f>SUM(F117:F119)</f>
        <v>20730</v>
      </c>
      <c r="G116" s="63"/>
      <c r="H116" s="63"/>
      <c r="I116" s="63"/>
      <c r="J116" s="63"/>
      <c r="K116" s="89">
        <f>SUM(K117:K119)</f>
        <v>-1345.6</v>
      </c>
      <c r="L116" s="63">
        <f>SUM(L117:L119)</f>
        <v>20730</v>
      </c>
      <c r="M116" s="63"/>
      <c r="N116" s="100">
        <v>20730</v>
      </c>
      <c r="O116" s="63"/>
      <c r="P116" s="109">
        <f>SUM(P117:P119)</f>
        <v>17203.6</v>
      </c>
    </row>
    <row r="117" spans="1:16" s="6" customFormat="1" ht="12.75">
      <c r="A117" s="65">
        <v>3211</v>
      </c>
      <c r="B117" s="66" t="s">
        <v>50</v>
      </c>
      <c r="C117" s="64">
        <v>1230</v>
      </c>
      <c r="D117" s="63"/>
      <c r="E117" s="63"/>
      <c r="F117" s="64">
        <v>1230</v>
      </c>
      <c r="G117" s="63"/>
      <c r="H117" s="63"/>
      <c r="I117" s="63"/>
      <c r="J117" s="63"/>
      <c r="K117" s="89"/>
      <c r="L117" s="64">
        <v>1230</v>
      </c>
      <c r="M117" s="63"/>
      <c r="N117" s="102">
        <v>1230</v>
      </c>
      <c r="O117" s="63"/>
      <c r="P117" s="108">
        <v>1230</v>
      </c>
    </row>
    <row r="118" spans="1:16" s="6" customFormat="1" ht="25.5">
      <c r="A118" s="65">
        <v>3212</v>
      </c>
      <c r="B118" s="66" t="s">
        <v>107</v>
      </c>
      <c r="C118" s="64"/>
      <c r="D118" s="63"/>
      <c r="E118" s="63"/>
      <c r="F118" s="64"/>
      <c r="G118" s="63"/>
      <c r="H118" s="63"/>
      <c r="I118" s="63"/>
      <c r="J118" s="63"/>
      <c r="K118" s="89"/>
      <c r="L118" s="64">
        <v>1345.6</v>
      </c>
      <c r="M118" s="63"/>
      <c r="N118" s="102">
        <f>SUM(L118)</f>
        <v>1345.6</v>
      </c>
      <c r="O118" s="63"/>
      <c r="P118" s="108">
        <v>1345.6</v>
      </c>
    </row>
    <row r="119" spans="1:16" s="6" customFormat="1" ht="25.5">
      <c r="A119" s="65">
        <v>3212</v>
      </c>
      <c r="B119" s="66" t="s">
        <v>107</v>
      </c>
      <c r="C119" s="64">
        <v>19500</v>
      </c>
      <c r="D119" s="63"/>
      <c r="E119" s="63"/>
      <c r="F119" s="64">
        <v>19500</v>
      </c>
      <c r="G119" s="63"/>
      <c r="H119" s="63"/>
      <c r="I119" s="63"/>
      <c r="J119" s="63"/>
      <c r="K119" s="92">
        <v>-1345.6</v>
      </c>
      <c r="L119" s="64">
        <f>SUM(F119:K119)</f>
        <v>18154.4</v>
      </c>
      <c r="M119" s="64"/>
      <c r="N119" s="102">
        <f>SUM(L119)</f>
        <v>18154.4</v>
      </c>
      <c r="O119" s="63"/>
      <c r="P119" s="108">
        <v>14628</v>
      </c>
    </row>
    <row r="120" spans="1:16" s="6" customFormat="1" ht="12.75">
      <c r="A120" s="65"/>
      <c r="B120" s="66"/>
      <c r="C120" s="64"/>
      <c r="D120" s="63"/>
      <c r="E120" s="63"/>
      <c r="F120" s="64"/>
      <c r="G120" s="63"/>
      <c r="H120" s="63"/>
      <c r="I120" s="63"/>
      <c r="J120" s="63"/>
      <c r="K120" s="89"/>
      <c r="L120" s="63"/>
      <c r="M120" s="63"/>
      <c r="N120" s="100"/>
      <c r="O120" s="63"/>
      <c r="P120" s="109"/>
    </row>
    <row r="121" spans="1:16" s="75" customFormat="1" ht="15">
      <c r="A121" s="76" t="s">
        <v>124</v>
      </c>
      <c r="B121" s="77" t="s">
        <v>108</v>
      </c>
      <c r="C121" s="78">
        <f>SUM(C122)</f>
        <v>80371</v>
      </c>
      <c r="D121" s="78"/>
      <c r="E121" s="78"/>
      <c r="F121" s="78">
        <f>SUM(F122)</f>
        <v>80371</v>
      </c>
      <c r="G121" s="78"/>
      <c r="H121" s="78"/>
      <c r="I121" s="78"/>
      <c r="J121" s="78"/>
      <c r="K121" s="94"/>
      <c r="L121" s="78">
        <v>80371</v>
      </c>
      <c r="M121" s="78"/>
      <c r="N121" s="104">
        <v>80371</v>
      </c>
      <c r="O121" s="78"/>
      <c r="P121" s="112">
        <f>SUM(P122)</f>
        <v>80371</v>
      </c>
    </row>
    <row r="122" spans="1:16" s="6" customFormat="1" ht="12.75">
      <c r="A122" s="65">
        <v>32</v>
      </c>
      <c r="B122" s="66" t="s">
        <v>24</v>
      </c>
      <c r="C122" s="64">
        <f>SUM(C123)</f>
        <v>80371</v>
      </c>
      <c r="D122" s="63"/>
      <c r="E122" s="63"/>
      <c r="F122" s="64">
        <f>SUM(F123)</f>
        <v>80371</v>
      </c>
      <c r="G122" s="63"/>
      <c r="H122" s="63"/>
      <c r="I122" s="63"/>
      <c r="J122" s="63"/>
      <c r="K122" s="89"/>
      <c r="L122" s="64">
        <v>80371</v>
      </c>
      <c r="M122" s="63"/>
      <c r="N122" s="102">
        <v>80371</v>
      </c>
      <c r="O122" s="63"/>
      <c r="P122" s="108">
        <f>SUM(P123)</f>
        <v>80371</v>
      </c>
    </row>
    <row r="123" spans="1:16" s="6" customFormat="1" ht="12.75">
      <c r="A123" s="65">
        <v>323</v>
      </c>
      <c r="B123" s="66" t="s">
        <v>27</v>
      </c>
      <c r="C123" s="64">
        <f>SUM(C124)</f>
        <v>80371</v>
      </c>
      <c r="D123" s="63"/>
      <c r="E123" s="63"/>
      <c r="F123" s="64">
        <f>SUM(F124)</f>
        <v>80371</v>
      </c>
      <c r="G123" s="63"/>
      <c r="H123" s="63"/>
      <c r="I123" s="63"/>
      <c r="J123" s="63"/>
      <c r="K123" s="89"/>
      <c r="L123" s="64">
        <v>80371</v>
      </c>
      <c r="M123" s="63"/>
      <c r="N123" s="102">
        <v>80371</v>
      </c>
      <c r="O123" s="63"/>
      <c r="P123" s="108">
        <f>SUM(P124)</f>
        <v>80371</v>
      </c>
    </row>
    <row r="124" spans="1:16" s="6" customFormat="1" ht="12.75">
      <c r="A124" s="65">
        <v>3238</v>
      </c>
      <c r="B124" s="66" t="s">
        <v>72</v>
      </c>
      <c r="C124" s="64">
        <v>80371</v>
      </c>
      <c r="D124" s="63"/>
      <c r="E124" s="63"/>
      <c r="F124" s="64">
        <v>80371</v>
      </c>
      <c r="G124" s="63"/>
      <c r="H124" s="63"/>
      <c r="I124" s="63"/>
      <c r="J124" s="63"/>
      <c r="K124" s="89"/>
      <c r="L124" s="64">
        <v>80371</v>
      </c>
      <c r="M124" s="63"/>
      <c r="N124" s="102">
        <v>80371</v>
      </c>
      <c r="O124" s="63"/>
      <c r="P124" s="108">
        <v>80371</v>
      </c>
    </row>
    <row r="125" spans="1:16" s="6" customFormat="1" ht="12.75">
      <c r="A125" s="65"/>
      <c r="B125" s="66"/>
      <c r="C125" s="64"/>
      <c r="D125" s="63"/>
      <c r="E125" s="63"/>
      <c r="F125" s="64"/>
      <c r="G125" s="63"/>
      <c r="H125" s="63"/>
      <c r="I125" s="63"/>
      <c r="J125" s="63"/>
      <c r="K125" s="89"/>
      <c r="L125" s="63"/>
      <c r="M125" s="63"/>
      <c r="N125" s="100"/>
      <c r="O125" s="63"/>
      <c r="P125" s="109"/>
    </row>
    <row r="126" spans="1:16" s="75" customFormat="1" ht="15">
      <c r="A126" s="76" t="s">
        <v>123</v>
      </c>
      <c r="B126" s="77" t="s">
        <v>109</v>
      </c>
      <c r="C126" s="78">
        <f>SUM(C127)</f>
        <v>27322</v>
      </c>
      <c r="D126" s="78"/>
      <c r="E126" s="78"/>
      <c r="F126" s="78">
        <f>SUM(F127)</f>
        <v>27322</v>
      </c>
      <c r="G126" s="78"/>
      <c r="H126" s="78"/>
      <c r="I126" s="78"/>
      <c r="J126" s="78"/>
      <c r="K126" s="94"/>
      <c r="L126" s="78">
        <v>27322</v>
      </c>
      <c r="M126" s="78"/>
      <c r="N126" s="104">
        <v>27322</v>
      </c>
      <c r="O126" s="78"/>
      <c r="P126" s="112">
        <f>SUM(P127)</f>
        <v>27322</v>
      </c>
    </row>
    <row r="127" spans="1:16" s="6" customFormat="1" ht="12.75">
      <c r="A127" s="65">
        <v>32</v>
      </c>
      <c r="B127" s="66" t="s">
        <v>24</v>
      </c>
      <c r="C127" s="64">
        <f>SUM(C128)</f>
        <v>27322</v>
      </c>
      <c r="D127" s="63"/>
      <c r="E127" s="63"/>
      <c r="F127" s="64">
        <f>SUM(F128)</f>
        <v>27322</v>
      </c>
      <c r="G127" s="63"/>
      <c r="H127" s="63"/>
      <c r="I127" s="63"/>
      <c r="J127" s="63"/>
      <c r="K127" s="89"/>
      <c r="L127" s="64">
        <v>27322</v>
      </c>
      <c r="M127" s="63"/>
      <c r="N127" s="102">
        <v>27322</v>
      </c>
      <c r="O127" s="63"/>
      <c r="P127" s="108">
        <f>SUM(P128)</f>
        <v>27322</v>
      </c>
    </row>
    <row r="128" spans="1:16" s="6" customFormat="1" ht="12.75">
      <c r="A128" s="65">
        <v>322</v>
      </c>
      <c r="B128" s="66" t="s">
        <v>26</v>
      </c>
      <c r="C128" s="64">
        <v>27322</v>
      </c>
      <c r="D128" s="63"/>
      <c r="E128" s="63"/>
      <c r="F128" s="64">
        <v>27322</v>
      </c>
      <c r="G128" s="63"/>
      <c r="H128" s="63"/>
      <c r="I128" s="63"/>
      <c r="J128" s="63"/>
      <c r="K128" s="89"/>
      <c r="L128" s="64">
        <v>27322</v>
      </c>
      <c r="M128" s="63"/>
      <c r="N128" s="102">
        <v>27322</v>
      </c>
      <c r="O128" s="63"/>
      <c r="P128" s="108">
        <f>SUM(P129)</f>
        <v>27322</v>
      </c>
    </row>
    <row r="129" spans="1:16" s="6" customFormat="1" ht="12.75">
      <c r="A129" s="65">
        <v>3222</v>
      </c>
      <c r="B129" s="66" t="s">
        <v>90</v>
      </c>
      <c r="C129" s="64">
        <v>27322</v>
      </c>
      <c r="D129" s="63"/>
      <c r="E129" s="63"/>
      <c r="F129" s="64">
        <v>27322</v>
      </c>
      <c r="G129" s="63"/>
      <c r="H129" s="63"/>
      <c r="I129" s="63"/>
      <c r="J129" s="63"/>
      <c r="K129" s="89"/>
      <c r="L129" s="64">
        <v>27322</v>
      </c>
      <c r="M129" s="63"/>
      <c r="N129" s="102">
        <v>27322</v>
      </c>
      <c r="O129" s="63"/>
      <c r="P129" s="108">
        <v>27322</v>
      </c>
    </row>
    <row r="130" spans="1:16" s="6" customFormat="1" ht="15.75">
      <c r="A130" s="65"/>
      <c r="B130" s="70"/>
      <c r="C130" s="64"/>
      <c r="D130" s="63"/>
      <c r="E130" s="63"/>
      <c r="F130" s="64"/>
      <c r="G130" s="63"/>
      <c r="H130" s="63"/>
      <c r="I130" s="63"/>
      <c r="J130" s="63"/>
      <c r="K130" s="89"/>
      <c r="L130" s="63"/>
      <c r="M130" s="63"/>
      <c r="N130" s="100"/>
      <c r="O130" s="63"/>
      <c r="P130" s="109"/>
    </row>
    <row r="131" spans="1:256" s="75" customFormat="1" ht="15">
      <c r="A131" s="76" t="s">
        <v>122</v>
      </c>
      <c r="B131" s="77" t="s">
        <v>110</v>
      </c>
      <c r="C131" s="78">
        <f>SUM(C132)</f>
        <v>57603</v>
      </c>
      <c r="D131" s="78"/>
      <c r="E131" s="78"/>
      <c r="F131" s="78">
        <f>SUM(F132)</f>
        <v>57603</v>
      </c>
      <c r="G131" s="78"/>
      <c r="H131" s="78"/>
      <c r="I131" s="78"/>
      <c r="J131" s="78"/>
      <c r="K131" s="94"/>
      <c r="L131" s="78">
        <v>57603</v>
      </c>
      <c r="M131" s="78">
        <v>160.2</v>
      </c>
      <c r="N131" s="104">
        <f>SUM(L131:M131)</f>
        <v>57763.2</v>
      </c>
      <c r="O131" s="78"/>
      <c r="P131" s="112">
        <f>SUM(P132)</f>
        <v>57763.2</v>
      </c>
      <c r="IV131" s="75">
        <f>SUM(F131:IU131)</f>
        <v>230892.59999999998</v>
      </c>
    </row>
    <row r="132" spans="1:16" s="6" customFormat="1" ht="12.75">
      <c r="A132" s="65">
        <v>32</v>
      </c>
      <c r="B132" s="66" t="s">
        <v>24</v>
      </c>
      <c r="C132" s="64">
        <f>SUM(C133)</f>
        <v>57603</v>
      </c>
      <c r="D132" s="63"/>
      <c r="E132" s="63"/>
      <c r="F132" s="64">
        <f>SUM(F133)</f>
        <v>57603</v>
      </c>
      <c r="G132" s="63"/>
      <c r="H132" s="63"/>
      <c r="I132" s="63"/>
      <c r="J132" s="63"/>
      <c r="K132" s="89"/>
      <c r="L132" s="64">
        <v>57603</v>
      </c>
      <c r="M132" s="63">
        <v>160.2</v>
      </c>
      <c r="N132" s="102">
        <f>SUM(L132:M132)</f>
        <v>57763.2</v>
      </c>
      <c r="O132" s="63"/>
      <c r="P132" s="108">
        <v>57763.2</v>
      </c>
    </row>
    <row r="133" spans="1:16" s="6" customFormat="1" ht="12.75">
      <c r="A133" s="65">
        <v>3221</v>
      </c>
      <c r="B133" s="66" t="s">
        <v>90</v>
      </c>
      <c r="C133" s="64">
        <v>57603</v>
      </c>
      <c r="D133" s="63"/>
      <c r="E133" s="63"/>
      <c r="F133" s="64">
        <v>57603</v>
      </c>
      <c r="G133" s="63"/>
      <c r="H133" s="63"/>
      <c r="I133" s="63"/>
      <c r="J133" s="63"/>
      <c r="K133" s="89"/>
      <c r="L133" s="64">
        <v>57603</v>
      </c>
      <c r="M133" s="63">
        <v>160.2</v>
      </c>
      <c r="N133" s="102">
        <f>SUM(L133:M133)</f>
        <v>57763.2</v>
      </c>
      <c r="O133" s="63"/>
      <c r="P133" s="108">
        <v>57763.2</v>
      </c>
    </row>
    <row r="134" spans="1:16" s="6" customFormat="1" ht="12.75">
      <c r="A134" s="65"/>
      <c r="B134" s="66"/>
      <c r="C134" s="64"/>
      <c r="D134" s="63"/>
      <c r="E134" s="63"/>
      <c r="F134" s="64"/>
      <c r="G134" s="63"/>
      <c r="H134" s="63"/>
      <c r="I134" s="63"/>
      <c r="J134" s="63"/>
      <c r="K134" s="89"/>
      <c r="L134" s="63"/>
      <c r="M134" s="63"/>
      <c r="N134" s="100"/>
      <c r="O134" s="63"/>
      <c r="P134" s="109"/>
    </row>
    <row r="135" spans="1:16" s="6" customFormat="1" ht="12.75">
      <c r="A135" s="67"/>
      <c r="B135" s="68" t="s">
        <v>141</v>
      </c>
      <c r="C135" s="63"/>
      <c r="D135" s="63"/>
      <c r="E135" s="63"/>
      <c r="F135" s="63"/>
      <c r="G135" s="63"/>
      <c r="H135" s="63"/>
      <c r="I135" s="63"/>
      <c r="J135" s="63"/>
      <c r="K135" s="89"/>
      <c r="L135" s="63"/>
      <c r="M135" s="63"/>
      <c r="N135" s="100"/>
      <c r="O135" s="63"/>
      <c r="P135" s="109">
        <f>SUM(P136)</f>
        <v>15316</v>
      </c>
    </row>
    <row r="136" spans="1:16" s="6" customFormat="1" ht="12.75">
      <c r="A136" s="65">
        <v>32</v>
      </c>
      <c r="B136" s="66" t="s">
        <v>24</v>
      </c>
      <c r="C136" s="63"/>
      <c r="D136" s="63"/>
      <c r="E136" s="63"/>
      <c r="F136" s="64"/>
      <c r="G136" s="63"/>
      <c r="H136" s="63"/>
      <c r="I136" s="63"/>
      <c r="J136" s="63"/>
      <c r="K136" s="89"/>
      <c r="L136" s="63"/>
      <c r="M136" s="63"/>
      <c r="N136" s="100"/>
      <c r="O136" s="63"/>
      <c r="P136" s="108">
        <f>SUM(P137)</f>
        <v>15316</v>
      </c>
    </row>
    <row r="137" spans="1:16" s="6" customFormat="1" ht="12.75">
      <c r="A137" s="65">
        <v>3222</v>
      </c>
      <c r="B137" s="66" t="s">
        <v>90</v>
      </c>
      <c r="C137" s="63"/>
      <c r="D137" s="63"/>
      <c r="E137" s="63"/>
      <c r="F137" s="64"/>
      <c r="G137" s="63"/>
      <c r="H137" s="63"/>
      <c r="I137" s="63"/>
      <c r="J137" s="63"/>
      <c r="K137" s="89"/>
      <c r="L137" s="63"/>
      <c r="M137" s="63"/>
      <c r="N137" s="100"/>
      <c r="O137" s="63"/>
      <c r="P137" s="108">
        <v>15316</v>
      </c>
    </row>
    <row r="138" spans="1:16" s="6" customFormat="1" ht="12.75">
      <c r="A138" s="65"/>
      <c r="B138" s="66"/>
      <c r="C138" s="63"/>
      <c r="D138" s="63"/>
      <c r="E138" s="63"/>
      <c r="F138" s="64"/>
      <c r="G138" s="63"/>
      <c r="H138" s="63"/>
      <c r="I138" s="63"/>
      <c r="J138" s="63"/>
      <c r="K138" s="89"/>
      <c r="L138" s="63"/>
      <c r="M138" s="63"/>
      <c r="N138" s="100"/>
      <c r="O138" s="63"/>
      <c r="P138" s="109"/>
    </row>
    <row r="139" spans="1:16" s="60" customFormat="1" ht="30">
      <c r="A139" s="69"/>
      <c r="B139" s="77" t="s">
        <v>113</v>
      </c>
      <c r="C139" s="78"/>
      <c r="D139" s="78"/>
      <c r="E139" s="78"/>
      <c r="F139" s="78"/>
      <c r="G139" s="78"/>
      <c r="H139" s="62"/>
      <c r="I139" s="62"/>
      <c r="J139" s="62"/>
      <c r="K139" s="91"/>
      <c r="L139" s="62"/>
      <c r="M139" s="62"/>
      <c r="N139" s="101"/>
      <c r="O139" s="62"/>
      <c r="P139" s="110"/>
    </row>
    <row r="140" spans="1:16" s="6" customFormat="1" ht="15">
      <c r="A140" s="65"/>
      <c r="B140" s="83"/>
      <c r="C140" s="78"/>
      <c r="D140" s="78"/>
      <c r="E140" s="78"/>
      <c r="F140" s="81"/>
      <c r="G140" s="78"/>
      <c r="H140" s="63"/>
      <c r="I140" s="63"/>
      <c r="J140" s="63"/>
      <c r="K140" s="89"/>
      <c r="L140" s="63"/>
      <c r="M140" s="63"/>
      <c r="N140" s="100"/>
      <c r="O140" s="63"/>
      <c r="P140" s="109"/>
    </row>
    <row r="141" spans="1:16" s="60" customFormat="1" ht="30">
      <c r="A141" s="69" t="s">
        <v>133</v>
      </c>
      <c r="B141" s="77" t="s">
        <v>114</v>
      </c>
      <c r="D141" s="78"/>
      <c r="E141" s="78"/>
      <c r="F141" s="78"/>
      <c r="H141" s="62"/>
      <c r="I141" s="62"/>
      <c r="J141" s="62"/>
      <c r="K141" s="91"/>
      <c r="M141" s="62"/>
      <c r="N141" s="101"/>
      <c r="O141" s="62"/>
      <c r="P141" s="110"/>
    </row>
    <row r="142" spans="1:16" s="60" customFormat="1" ht="15.75">
      <c r="A142" s="69"/>
      <c r="B142" s="77"/>
      <c r="C142" s="78">
        <f>SUM(C165+C154+C143)</f>
        <v>13435290</v>
      </c>
      <c r="D142" s="78"/>
      <c r="E142" s="78"/>
      <c r="F142" s="78"/>
      <c r="G142" s="78">
        <f>SUM(G165+G154+G143)</f>
        <v>13435290</v>
      </c>
      <c r="H142" s="62"/>
      <c r="I142" s="62"/>
      <c r="J142" s="62"/>
      <c r="K142" s="91"/>
      <c r="L142" s="78">
        <v>13435290</v>
      </c>
      <c r="M142" s="62"/>
      <c r="N142" s="101">
        <f>SUM(N143+N154+N165)</f>
        <v>13435290</v>
      </c>
      <c r="O142" s="110">
        <f>SUM(O158+O163+O165)</f>
        <v>362228.14</v>
      </c>
      <c r="P142" s="110">
        <f>SUM(P143+P154+P162)</f>
        <v>13797518.14</v>
      </c>
    </row>
    <row r="143" spans="1:16" s="6" customFormat="1" ht="12.75">
      <c r="A143" s="67">
        <v>31</v>
      </c>
      <c r="B143" s="68" t="s">
        <v>20</v>
      </c>
      <c r="C143" s="63">
        <f>SUM(C145+C148+C151)</f>
        <v>12995290</v>
      </c>
      <c r="D143" s="63"/>
      <c r="E143" s="63"/>
      <c r="F143" s="63"/>
      <c r="G143" s="63">
        <f>SUM(G145+G148+G151)</f>
        <v>12995290</v>
      </c>
      <c r="H143" s="63"/>
      <c r="I143" s="63"/>
      <c r="J143" s="63"/>
      <c r="K143" s="89"/>
      <c r="L143" s="63">
        <v>12995290</v>
      </c>
      <c r="M143" s="63"/>
      <c r="N143" s="100">
        <f>SUM(N145+N148+N151)</f>
        <v>12995290</v>
      </c>
      <c r="O143" s="63"/>
      <c r="P143" s="109">
        <f>SUM(P145+P148+P151)</f>
        <v>12995290</v>
      </c>
    </row>
    <row r="144" spans="1:16" s="6" customFormat="1" ht="12.75">
      <c r="A144" s="67"/>
      <c r="B144" s="68"/>
      <c r="C144" s="63"/>
      <c r="D144" s="63"/>
      <c r="E144" s="63"/>
      <c r="F144" s="63"/>
      <c r="G144" s="63"/>
      <c r="H144" s="63"/>
      <c r="I144" s="63"/>
      <c r="J144" s="63"/>
      <c r="K144" s="89"/>
      <c r="L144" s="63"/>
      <c r="M144" s="63"/>
      <c r="N144" s="100"/>
      <c r="O144" s="63"/>
      <c r="P144" s="109"/>
    </row>
    <row r="145" spans="1:16" s="6" customFormat="1" ht="12.75">
      <c r="A145" s="67">
        <v>311</v>
      </c>
      <c r="B145" s="68" t="s">
        <v>115</v>
      </c>
      <c r="C145" s="63">
        <f>SUM(C146)</f>
        <v>10691360</v>
      </c>
      <c r="D145" s="63"/>
      <c r="E145" s="63"/>
      <c r="F145" s="63"/>
      <c r="G145" s="63">
        <f>SUM(G146)</f>
        <v>10691360</v>
      </c>
      <c r="H145" s="63"/>
      <c r="I145" s="63"/>
      <c r="J145" s="63"/>
      <c r="K145" s="89"/>
      <c r="L145" s="63">
        <v>10691360</v>
      </c>
      <c r="M145" s="63"/>
      <c r="N145" s="100">
        <f>SUM(N146)</f>
        <v>10691360</v>
      </c>
      <c r="O145" s="63"/>
      <c r="P145" s="109">
        <f>SUM(P146)</f>
        <v>10691360</v>
      </c>
    </row>
    <row r="146" spans="1:16" ht="12.75">
      <c r="A146" s="65">
        <v>3111</v>
      </c>
      <c r="B146" s="66" t="s">
        <v>21</v>
      </c>
      <c r="C146" s="64">
        <v>10691360</v>
      </c>
      <c r="D146" s="64"/>
      <c r="E146" s="64"/>
      <c r="F146" s="64"/>
      <c r="G146" s="64">
        <v>10691360</v>
      </c>
      <c r="H146" s="64"/>
      <c r="I146" s="64"/>
      <c r="J146" s="64"/>
      <c r="K146" s="92"/>
      <c r="L146" s="64">
        <v>10691360</v>
      </c>
      <c r="M146" s="64"/>
      <c r="N146" s="102">
        <v>10691360</v>
      </c>
      <c r="O146" s="108"/>
      <c r="P146" s="108">
        <v>10691360</v>
      </c>
    </row>
    <row r="147" spans="1:16" ht="12.75">
      <c r="A147" s="65"/>
      <c r="B147" s="66"/>
      <c r="C147" s="64"/>
      <c r="D147" s="64"/>
      <c r="E147" s="64"/>
      <c r="F147" s="64"/>
      <c r="G147" s="64"/>
      <c r="H147" s="64"/>
      <c r="I147" s="64"/>
      <c r="J147" s="64"/>
      <c r="K147" s="92"/>
      <c r="L147" s="64"/>
      <c r="M147" s="64"/>
      <c r="N147" s="102"/>
      <c r="O147" s="108"/>
      <c r="P147" s="108"/>
    </row>
    <row r="148" spans="1:16" s="6" customFormat="1" ht="12.75">
      <c r="A148" s="67">
        <v>312</v>
      </c>
      <c r="B148" s="68" t="s">
        <v>22</v>
      </c>
      <c r="C148" s="63">
        <f>SUM(C149)</f>
        <v>539865</v>
      </c>
      <c r="D148" s="63"/>
      <c r="E148" s="63"/>
      <c r="F148" s="63"/>
      <c r="G148" s="63">
        <f>SUM(G149)</f>
        <v>539865</v>
      </c>
      <c r="H148" s="63"/>
      <c r="I148" s="63"/>
      <c r="J148" s="63"/>
      <c r="K148" s="89"/>
      <c r="L148" s="63">
        <v>539865</v>
      </c>
      <c r="M148" s="63"/>
      <c r="N148" s="100">
        <f>SUM(N149)</f>
        <v>539865</v>
      </c>
      <c r="O148" s="63"/>
      <c r="P148" s="109">
        <f>SUM(P149)</f>
        <v>539865</v>
      </c>
    </row>
    <row r="149" spans="1:16" ht="12.75">
      <c r="A149" s="65">
        <v>3121</v>
      </c>
      <c r="B149" s="66" t="s">
        <v>22</v>
      </c>
      <c r="C149" s="64">
        <v>539865</v>
      </c>
      <c r="D149" s="64"/>
      <c r="E149" s="64"/>
      <c r="F149" s="64"/>
      <c r="G149" s="64">
        <v>539865</v>
      </c>
      <c r="H149" s="64"/>
      <c r="I149" s="64"/>
      <c r="J149" s="64"/>
      <c r="K149" s="92"/>
      <c r="L149" s="64">
        <v>539865</v>
      </c>
      <c r="M149" s="64"/>
      <c r="N149" s="102">
        <v>539865</v>
      </c>
      <c r="O149" s="108"/>
      <c r="P149" s="108">
        <v>539865</v>
      </c>
    </row>
    <row r="150" spans="1:16" ht="12.75">
      <c r="A150" s="65"/>
      <c r="B150" s="66"/>
      <c r="C150" s="64"/>
      <c r="D150" s="64"/>
      <c r="E150" s="64"/>
      <c r="F150" s="64"/>
      <c r="G150" s="64"/>
      <c r="H150" s="64"/>
      <c r="I150" s="64"/>
      <c r="J150" s="64"/>
      <c r="K150" s="92"/>
      <c r="L150" s="64"/>
      <c r="M150" s="64"/>
      <c r="N150" s="102"/>
      <c r="O150" s="108"/>
      <c r="P150" s="108"/>
    </row>
    <row r="151" spans="1:16" s="6" customFormat="1" ht="12.75">
      <c r="A151" s="67">
        <v>313</v>
      </c>
      <c r="B151" s="68" t="s">
        <v>23</v>
      </c>
      <c r="C151" s="63">
        <f>SUM(C152)</f>
        <v>1764065</v>
      </c>
      <c r="D151" s="63"/>
      <c r="E151" s="63"/>
      <c r="F151" s="63"/>
      <c r="G151" s="63">
        <f>SUM(G152)</f>
        <v>1764065</v>
      </c>
      <c r="H151" s="63"/>
      <c r="I151" s="63"/>
      <c r="J151" s="63"/>
      <c r="K151" s="89"/>
      <c r="L151" s="63">
        <v>1764065</v>
      </c>
      <c r="M151" s="63"/>
      <c r="N151" s="100">
        <f>SUM(N152)</f>
        <v>1764065</v>
      </c>
      <c r="O151" s="63"/>
      <c r="P151" s="109">
        <f>SUM(P152)</f>
        <v>1764065</v>
      </c>
    </row>
    <row r="152" spans="1:16" ht="12.75">
      <c r="A152" s="65">
        <v>3132</v>
      </c>
      <c r="B152" s="66" t="s">
        <v>116</v>
      </c>
      <c r="C152" s="64">
        <v>1764065</v>
      </c>
      <c r="D152" s="64"/>
      <c r="E152" s="64"/>
      <c r="F152" s="64"/>
      <c r="G152" s="64">
        <v>1764065</v>
      </c>
      <c r="H152" s="64"/>
      <c r="I152" s="64"/>
      <c r="J152" s="64"/>
      <c r="K152" s="92"/>
      <c r="L152" s="64">
        <v>1764065</v>
      </c>
      <c r="M152" s="64"/>
      <c r="N152" s="102">
        <v>1764065</v>
      </c>
      <c r="O152" s="108"/>
      <c r="P152" s="108">
        <v>1764065</v>
      </c>
    </row>
    <row r="153" spans="1:16" ht="12.75">
      <c r="A153" s="65"/>
      <c r="B153" s="66"/>
      <c r="C153" s="64"/>
      <c r="D153" s="64"/>
      <c r="E153" s="64"/>
      <c r="F153" s="64"/>
      <c r="G153" s="64"/>
      <c r="H153" s="64"/>
      <c r="I153" s="64"/>
      <c r="J153" s="64"/>
      <c r="K153" s="92"/>
      <c r="L153" s="64"/>
      <c r="M153" s="64"/>
      <c r="N153" s="102"/>
      <c r="O153" s="108"/>
      <c r="P153" s="108"/>
    </row>
    <row r="154" spans="1:16" s="6" customFormat="1" ht="12.75">
      <c r="A154" s="67">
        <v>32</v>
      </c>
      <c r="B154" s="68" t="s">
        <v>24</v>
      </c>
      <c r="C154" s="63">
        <f>SUM(C155+C160)</f>
        <v>430000</v>
      </c>
      <c r="D154" s="63"/>
      <c r="E154" s="63"/>
      <c r="F154" s="63"/>
      <c r="G154" s="63">
        <f>SUM(G155+G160)</f>
        <v>430000</v>
      </c>
      <c r="H154" s="63"/>
      <c r="I154" s="63"/>
      <c r="J154" s="63"/>
      <c r="K154" s="89"/>
      <c r="L154" s="63">
        <v>430000</v>
      </c>
      <c r="M154" s="63"/>
      <c r="N154" s="100">
        <f>SUM(N155+N160)</f>
        <v>430000</v>
      </c>
      <c r="O154" s="63"/>
      <c r="P154" s="109">
        <f>SUM(P155+P158+P160)</f>
        <v>441488.05</v>
      </c>
    </row>
    <row r="155" spans="1:16" s="6" customFormat="1" ht="12.75">
      <c r="A155" s="67">
        <v>321</v>
      </c>
      <c r="B155" s="68" t="s">
        <v>25</v>
      </c>
      <c r="C155" s="63">
        <f>SUM(C156:C157)</f>
        <v>423000</v>
      </c>
      <c r="D155" s="63"/>
      <c r="E155" s="63"/>
      <c r="F155" s="63"/>
      <c r="G155" s="63">
        <f>SUM(G156:G157)</f>
        <v>423000</v>
      </c>
      <c r="H155" s="63"/>
      <c r="I155" s="63"/>
      <c r="J155" s="63"/>
      <c r="K155" s="89"/>
      <c r="L155" s="63">
        <v>423000</v>
      </c>
      <c r="M155" s="63"/>
      <c r="N155" s="100">
        <f>SUM(N156:N157)</f>
        <v>423000</v>
      </c>
      <c r="O155" s="63"/>
      <c r="P155" s="109">
        <f>SUM(P156:P157)</f>
        <v>423000</v>
      </c>
    </row>
    <row r="156" spans="1:16" ht="26.25" customHeight="1">
      <c r="A156" s="65">
        <v>3212</v>
      </c>
      <c r="B156" s="66" t="s">
        <v>107</v>
      </c>
      <c r="C156" s="64">
        <v>415000</v>
      </c>
      <c r="D156" s="64"/>
      <c r="E156" s="64"/>
      <c r="F156" s="64"/>
      <c r="G156" s="64">
        <v>415000</v>
      </c>
      <c r="H156" s="64"/>
      <c r="I156" s="64"/>
      <c r="J156" s="64"/>
      <c r="K156" s="92"/>
      <c r="L156" s="64">
        <v>415000</v>
      </c>
      <c r="M156" s="64"/>
      <c r="N156" s="102">
        <v>415000</v>
      </c>
      <c r="O156" s="108"/>
      <c r="P156" s="108">
        <v>415000</v>
      </c>
    </row>
    <row r="157" spans="1:16" ht="12.75">
      <c r="A157" s="65">
        <v>3213</v>
      </c>
      <c r="B157" s="66" t="s">
        <v>118</v>
      </c>
      <c r="C157" s="64">
        <v>8000</v>
      </c>
      <c r="D157" s="64"/>
      <c r="E157" s="64"/>
      <c r="F157" s="64"/>
      <c r="G157" s="64">
        <v>8000</v>
      </c>
      <c r="H157" s="64"/>
      <c r="I157" s="64"/>
      <c r="J157" s="64"/>
      <c r="K157" s="92"/>
      <c r="L157" s="64">
        <v>8000</v>
      </c>
      <c r="M157" s="64"/>
      <c r="N157" s="102">
        <v>8000</v>
      </c>
      <c r="O157" s="108"/>
      <c r="P157" s="108">
        <v>8000</v>
      </c>
    </row>
    <row r="158" spans="1:16" s="6" customFormat="1" ht="12.75">
      <c r="A158" s="67">
        <v>322</v>
      </c>
      <c r="B158" s="68" t="s">
        <v>26</v>
      </c>
      <c r="C158" s="63"/>
      <c r="D158" s="63"/>
      <c r="E158" s="63"/>
      <c r="F158" s="63"/>
      <c r="G158" s="63"/>
      <c r="H158" s="63"/>
      <c r="I158" s="63"/>
      <c r="J158" s="63"/>
      <c r="K158" s="89"/>
      <c r="L158" s="63"/>
      <c r="M158" s="63"/>
      <c r="N158" s="100"/>
      <c r="O158" s="109">
        <f>SUM(O159)</f>
        <v>11488.05</v>
      </c>
      <c r="P158" s="109">
        <f>SUM(P159)</f>
        <v>11488.05</v>
      </c>
    </row>
    <row r="159" spans="1:16" ht="12.75">
      <c r="A159" s="65">
        <v>3225</v>
      </c>
      <c r="B159" s="113" t="s">
        <v>145</v>
      </c>
      <c r="C159" s="64"/>
      <c r="D159" s="64"/>
      <c r="E159" s="64"/>
      <c r="F159" s="64"/>
      <c r="G159" s="64"/>
      <c r="H159" s="64"/>
      <c r="I159" s="64"/>
      <c r="J159" s="64"/>
      <c r="K159" s="92"/>
      <c r="L159" s="64"/>
      <c r="M159" s="64"/>
      <c r="N159" s="102"/>
      <c r="O159" s="108">
        <v>11488.05</v>
      </c>
      <c r="P159" s="108">
        <v>11488.05</v>
      </c>
    </row>
    <row r="160" spans="1:256" s="6" customFormat="1" ht="12.75">
      <c r="A160" s="67">
        <v>323</v>
      </c>
      <c r="B160" s="68" t="s">
        <v>27</v>
      </c>
      <c r="C160" s="63">
        <f>SUM(C161)</f>
        <v>7000</v>
      </c>
      <c r="D160" s="63"/>
      <c r="E160" s="63"/>
      <c r="F160" s="63"/>
      <c r="G160" s="63">
        <f>SUM(G161)</f>
        <v>7000</v>
      </c>
      <c r="H160" s="63"/>
      <c r="I160" s="63"/>
      <c r="J160" s="63"/>
      <c r="K160" s="89"/>
      <c r="L160" s="63">
        <v>7000</v>
      </c>
      <c r="M160" s="63"/>
      <c r="N160" s="100">
        <f>SUM(N161)</f>
        <v>7000</v>
      </c>
      <c r="O160" s="63"/>
      <c r="P160" s="109">
        <f>SUM(P161)</f>
        <v>7000</v>
      </c>
      <c r="IV160" s="6">
        <f>SUM(A160:IU160)</f>
        <v>35323</v>
      </c>
    </row>
    <row r="161" spans="1:16" ht="12.75">
      <c r="A161" s="65">
        <v>3231</v>
      </c>
      <c r="B161" s="66" t="s">
        <v>119</v>
      </c>
      <c r="C161" s="64">
        <v>7000</v>
      </c>
      <c r="D161" s="64"/>
      <c r="E161" s="64"/>
      <c r="F161" s="64"/>
      <c r="G161" s="64">
        <v>7000</v>
      </c>
      <c r="H161" s="64"/>
      <c r="I161" s="64"/>
      <c r="J161" s="64"/>
      <c r="K161" s="92"/>
      <c r="L161" s="64">
        <v>7000</v>
      </c>
      <c r="M161" s="64"/>
      <c r="N161" s="102">
        <v>7000</v>
      </c>
      <c r="O161" s="108"/>
      <c r="P161" s="108">
        <v>7000</v>
      </c>
    </row>
    <row r="162" spans="1:16" s="6" customFormat="1" ht="12.75">
      <c r="A162" s="67">
        <v>4</v>
      </c>
      <c r="B162" s="68"/>
      <c r="C162" s="63"/>
      <c r="D162" s="63"/>
      <c r="E162" s="63"/>
      <c r="F162" s="63"/>
      <c r="G162" s="63"/>
      <c r="H162" s="63"/>
      <c r="I162" s="63"/>
      <c r="J162" s="63"/>
      <c r="K162" s="89"/>
      <c r="L162" s="63"/>
      <c r="M162" s="63"/>
      <c r="N162" s="100"/>
      <c r="O162" s="63"/>
      <c r="P162" s="109">
        <f>SUM(P163+P165)</f>
        <v>360740.09</v>
      </c>
    </row>
    <row r="163" spans="1:16" s="6" customFormat="1" ht="12.75">
      <c r="A163" s="67">
        <v>422</v>
      </c>
      <c r="B163" s="68" t="s">
        <v>144</v>
      </c>
      <c r="C163" s="63"/>
      <c r="D163" s="63"/>
      <c r="E163" s="63"/>
      <c r="F163" s="63"/>
      <c r="G163" s="63"/>
      <c r="H163" s="63"/>
      <c r="I163" s="63"/>
      <c r="J163" s="63"/>
      <c r="K163" s="89"/>
      <c r="L163" s="63"/>
      <c r="M163" s="63"/>
      <c r="N163" s="100"/>
      <c r="O163" s="109">
        <f>SUM(O164)</f>
        <v>35311.95</v>
      </c>
      <c r="P163" s="109">
        <f>SUM(P164)</f>
        <v>35311.95</v>
      </c>
    </row>
    <row r="164" spans="1:16" ht="12.75">
      <c r="A164" s="65">
        <v>4226</v>
      </c>
      <c r="B164" s="66" t="s">
        <v>143</v>
      </c>
      <c r="C164" s="64"/>
      <c r="D164" s="64"/>
      <c r="E164" s="64"/>
      <c r="F164" s="64"/>
      <c r="G164" s="64"/>
      <c r="H164" s="64"/>
      <c r="I164" s="64"/>
      <c r="J164" s="64"/>
      <c r="K164" s="92"/>
      <c r="L164" s="64"/>
      <c r="M164" s="64"/>
      <c r="N164" s="102"/>
      <c r="O164" s="108">
        <v>35311.95</v>
      </c>
      <c r="P164" s="108">
        <v>35311.95</v>
      </c>
    </row>
    <row r="165" spans="1:16" s="6" customFormat="1" ht="12.75">
      <c r="A165" s="67">
        <v>424</v>
      </c>
      <c r="B165" s="68" t="s">
        <v>117</v>
      </c>
      <c r="C165" s="63">
        <v>10000</v>
      </c>
      <c r="D165" s="63"/>
      <c r="E165" s="63"/>
      <c r="F165" s="63"/>
      <c r="G165" s="63">
        <v>10000</v>
      </c>
      <c r="H165" s="63"/>
      <c r="I165" s="63"/>
      <c r="J165" s="63"/>
      <c r="K165" s="89"/>
      <c r="L165" s="63">
        <v>10000</v>
      </c>
      <c r="M165" s="63"/>
      <c r="N165" s="100">
        <f>SUM(N166)</f>
        <v>10000</v>
      </c>
      <c r="O165" s="109">
        <f>SUM(O166)</f>
        <v>315428.14</v>
      </c>
      <c r="P165" s="109">
        <f>SUM(P166)</f>
        <v>325428.14</v>
      </c>
    </row>
    <row r="166" spans="1:16" ht="12.75">
      <c r="A166" s="65">
        <v>4241</v>
      </c>
      <c r="B166" s="66" t="s">
        <v>142</v>
      </c>
      <c r="C166" s="64">
        <v>10000</v>
      </c>
      <c r="D166" s="64"/>
      <c r="E166" s="64"/>
      <c r="F166" s="64"/>
      <c r="G166" s="64">
        <v>10000</v>
      </c>
      <c r="H166" s="64"/>
      <c r="I166" s="64"/>
      <c r="J166" s="64"/>
      <c r="K166" s="92"/>
      <c r="L166" s="64">
        <v>10000</v>
      </c>
      <c r="M166" s="64"/>
      <c r="N166" s="102">
        <v>10000</v>
      </c>
      <c r="O166" s="108">
        <f>SUM(P166-N166)</f>
        <v>315428.14</v>
      </c>
      <c r="P166" s="108">
        <v>325428.14</v>
      </c>
    </row>
    <row r="167" spans="1:16" ht="12.75">
      <c r="A167" s="30"/>
      <c r="B167" s="7"/>
      <c r="C167" s="4"/>
      <c r="D167" s="4"/>
      <c r="E167" s="4"/>
      <c r="F167" s="4"/>
      <c r="G167" s="4"/>
      <c r="H167" s="4"/>
      <c r="I167" s="4"/>
      <c r="J167" s="4"/>
      <c r="K167" s="85"/>
      <c r="L167" s="4"/>
      <c r="M167" s="4"/>
      <c r="N167" s="4"/>
      <c r="P167" s="4"/>
    </row>
    <row r="168" spans="1:16" ht="12.75">
      <c r="A168" s="216" t="s">
        <v>151</v>
      </c>
      <c r="B168" s="216"/>
      <c r="C168" s="4"/>
      <c r="D168" s="4"/>
      <c r="E168" s="4"/>
      <c r="F168" s="4"/>
      <c r="G168" s="4"/>
      <c r="H168" s="4"/>
      <c r="I168" s="4"/>
      <c r="J168" s="4"/>
      <c r="K168" s="85"/>
      <c r="L168" s="4"/>
      <c r="M168" s="4"/>
      <c r="N168" s="4"/>
      <c r="P168" s="4"/>
    </row>
    <row r="169" spans="1:16" ht="12.75">
      <c r="A169" s="30"/>
      <c r="B169" s="7"/>
      <c r="C169" s="4"/>
      <c r="D169" s="4"/>
      <c r="E169" s="4"/>
      <c r="F169" s="4"/>
      <c r="G169" s="4"/>
      <c r="H169" s="4"/>
      <c r="I169" s="4"/>
      <c r="J169" s="4" t="s">
        <v>134</v>
      </c>
      <c r="K169" s="85"/>
      <c r="L169" s="4"/>
      <c r="M169" s="4"/>
      <c r="N169" s="4"/>
      <c r="P169" s="4"/>
    </row>
    <row r="170" spans="1:16" ht="12.75">
      <c r="A170" s="97" t="s">
        <v>149</v>
      </c>
      <c r="B170" s="96"/>
      <c r="C170" s="4"/>
      <c r="D170" s="4"/>
      <c r="E170" s="4"/>
      <c r="F170" s="4"/>
      <c r="G170" s="4"/>
      <c r="H170" s="4"/>
      <c r="I170" s="4"/>
      <c r="J170" s="4"/>
      <c r="K170" s="85"/>
      <c r="L170" s="4"/>
      <c r="M170" s="4"/>
      <c r="N170" s="4"/>
      <c r="P170" s="4"/>
    </row>
    <row r="171" spans="1:16" ht="12.75">
      <c r="A171" s="97" t="s">
        <v>150</v>
      </c>
      <c r="B171" s="7"/>
      <c r="C171" s="4"/>
      <c r="D171" s="4"/>
      <c r="E171" s="4"/>
      <c r="F171" s="4"/>
      <c r="G171" s="4"/>
      <c r="H171" s="4"/>
      <c r="I171" s="4"/>
      <c r="J171" s="4" t="s">
        <v>135</v>
      </c>
      <c r="K171" s="85"/>
      <c r="L171" s="4"/>
      <c r="M171" s="4"/>
      <c r="N171" s="4"/>
      <c r="P171" s="4"/>
    </row>
    <row r="172" spans="1:16" ht="12.75">
      <c r="A172" s="30"/>
      <c r="B172" s="7"/>
      <c r="C172" s="4"/>
      <c r="D172" s="4"/>
      <c r="E172" s="4"/>
      <c r="F172" s="4"/>
      <c r="G172" s="4"/>
      <c r="H172" s="4"/>
      <c r="I172" s="4"/>
      <c r="J172" s="4"/>
      <c r="K172" s="85"/>
      <c r="L172" s="4"/>
      <c r="M172" s="4"/>
      <c r="N172" s="4"/>
      <c r="P172" s="4"/>
    </row>
    <row r="173" spans="1:16" ht="12.75">
      <c r="A173" s="30"/>
      <c r="B173" s="7"/>
      <c r="C173" s="4"/>
      <c r="D173" s="4"/>
      <c r="E173" s="4"/>
      <c r="F173" s="4"/>
      <c r="G173" s="4"/>
      <c r="H173" s="4"/>
      <c r="I173" s="4"/>
      <c r="J173" s="4"/>
      <c r="K173" s="85"/>
      <c r="L173" s="4"/>
      <c r="M173" s="4"/>
      <c r="N173" s="4"/>
      <c r="P173" s="4"/>
    </row>
    <row r="174" ht="12.75">
      <c r="P174" s="4"/>
    </row>
    <row r="175" ht="12.75">
      <c r="P175" s="4"/>
    </row>
    <row r="176" ht="12.75">
      <c r="P176" s="4"/>
    </row>
    <row r="177" ht="12.75">
      <c r="P177" s="4"/>
    </row>
    <row r="178" ht="12.75">
      <c r="P178" s="4"/>
    </row>
    <row r="179" ht="12.75">
      <c r="P179" s="4"/>
    </row>
    <row r="180" ht="12.75">
      <c r="P180" s="4"/>
    </row>
    <row r="181" ht="12.75">
      <c r="P181" s="4"/>
    </row>
    <row r="182" ht="12.75">
      <c r="P182" s="4"/>
    </row>
    <row r="183" ht="12.75">
      <c r="P183" s="4"/>
    </row>
    <row r="184" ht="12.75">
      <c r="P184" s="4"/>
    </row>
    <row r="185" ht="12.75">
      <c r="P185" s="4"/>
    </row>
    <row r="186" ht="12.75">
      <c r="P186" s="4"/>
    </row>
    <row r="187" ht="12.75">
      <c r="P187" s="4"/>
    </row>
    <row r="188" ht="12.75">
      <c r="P188" s="4"/>
    </row>
    <row r="189" ht="12.75">
      <c r="P189" s="4"/>
    </row>
    <row r="190" ht="12.75">
      <c r="P190" s="4"/>
    </row>
    <row r="191" ht="12.75">
      <c r="P191" s="4"/>
    </row>
    <row r="192" ht="12.75">
      <c r="P192" s="4"/>
    </row>
    <row r="193" ht="12.75">
      <c r="P193" s="4"/>
    </row>
    <row r="194" ht="12.75">
      <c r="P194" s="4"/>
    </row>
    <row r="195" ht="12.75">
      <c r="P195" s="4"/>
    </row>
    <row r="196" ht="12.75">
      <c r="P196" s="4"/>
    </row>
    <row r="197" ht="12.75">
      <c r="P197" s="4"/>
    </row>
    <row r="198" ht="12.75">
      <c r="P198" s="4"/>
    </row>
    <row r="199" ht="12.75">
      <c r="P199" s="4"/>
    </row>
    <row r="200" ht="12.75">
      <c r="P200" s="4"/>
    </row>
    <row r="201" ht="12.75">
      <c r="P201" s="4"/>
    </row>
    <row r="202" ht="12.75">
      <c r="P202" s="4"/>
    </row>
    <row r="203" ht="12.75">
      <c r="P203" s="4"/>
    </row>
    <row r="204" ht="12.75">
      <c r="P204" s="4"/>
    </row>
    <row r="205" ht="12.75">
      <c r="P205" s="4"/>
    </row>
    <row r="206" ht="12.75">
      <c r="P206" s="4"/>
    </row>
    <row r="207" ht="12.75">
      <c r="P207" s="4"/>
    </row>
    <row r="208" ht="12.75">
      <c r="P208" s="4"/>
    </row>
    <row r="209" ht="12.75">
      <c r="P209" s="4"/>
    </row>
    <row r="210" ht="12.75">
      <c r="P210" s="4"/>
    </row>
    <row r="211" ht="12.75">
      <c r="P211" s="4"/>
    </row>
    <row r="212" ht="12.75">
      <c r="P212" s="4"/>
    </row>
    <row r="213" ht="12.75">
      <c r="P213" s="4"/>
    </row>
    <row r="214" ht="12.75">
      <c r="P214" s="4"/>
    </row>
    <row r="215" ht="12.75">
      <c r="P215" s="4"/>
    </row>
    <row r="216" ht="12.75">
      <c r="P216" s="4"/>
    </row>
    <row r="217" ht="12.75">
      <c r="P217" s="4"/>
    </row>
    <row r="218" ht="12.75">
      <c r="P218" s="4"/>
    </row>
    <row r="219" ht="12.75">
      <c r="P219" s="4"/>
    </row>
    <row r="220" ht="12.75">
      <c r="P220" s="4"/>
    </row>
    <row r="221" ht="12.75">
      <c r="P221" s="4"/>
    </row>
    <row r="222" ht="12.75">
      <c r="P222" s="4"/>
    </row>
    <row r="223" ht="12.75">
      <c r="P223" s="4"/>
    </row>
    <row r="224" ht="12.75">
      <c r="P224" s="4"/>
    </row>
    <row r="225" ht="12.75">
      <c r="P225" s="4"/>
    </row>
    <row r="226" ht="12.75">
      <c r="P226" s="4"/>
    </row>
    <row r="227" ht="12.75">
      <c r="P227" s="4"/>
    </row>
    <row r="228" ht="12.75">
      <c r="P228" s="4"/>
    </row>
    <row r="229" ht="12.75">
      <c r="P229" s="4"/>
    </row>
    <row r="230" ht="12.75">
      <c r="P230" s="4"/>
    </row>
    <row r="231" ht="12.75">
      <c r="P231" s="4"/>
    </row>
    <row r="232" ht="12.75">
      <c r="P232" s="4"/>
    </row>
    <row r="233" ht="12.75">
      <c r="P233" s="4"/>
    </row>
    <row r="234" ht="12.75">
      <c r="P234" s="4"/>
    </row>
    <row r="235" ht="12.75">
      <c r="P235" s="4"/>
    </row>
    <row r="236" ht="12.75">
      <c r="P236" s="4"/>
    </row>
    <row r="237" ht="12.75">
      <c r="P237" s="4"/>
    </row>
    <row r="238" ht="12.75">
      <c r="P238" s="4"/>
    </row>
    <row r="239" ht="12.75">
      <c r="P239" s="4"/>
    </row>
    <row r="240" ht="12.75">
      <c r="P240" s="4"/>
    </row>
    <row r="241" ht="12.75">
      <c r="P241" s="4"/>
    </row>
    <row r="242" ht="12.75">
      <c r="P242" s="4"/>
    </row>
    <row r="243" ht="12.75">
      <c r="P243" s="4"/>
    </row>
    <row r="244" ht="12.75">
      <c r="P244" s="4"/>
    </row>
    <row r="245" ht="12.75">
      <c r="P245" s="4"/>
    </row>
    <row r="246" ht="12.75">
      <c r="P246" s="4"/>
    </row>
    <row r="247" ht="12.75">
      <c r="P247" s="4"/>
    </row>
    <row r="248" ht="12.75">
      <c r="P248" s="4"/>
    </row>
    <row r="249" ht="12.75">
      <c r="P249" s="4"/>
    </row>
    <row r="250" ht="12.75">
      <c r="P250" s="4"/>
    </row>
    <row r="251" ht="12.75">
      <c r="P251" s="4"/>
    </row>
    <row r="252" ht="12.75">
      <c r="P252" s="4"/>
    </row>
    <row r="253" ht="12.75">
      <c r="P253" s="4"/>
    </row>
    <row r="254" ht="12.75">
      <c r="P254" s="4"/>
    </row>
    <row r="255" ht="12.75">
      <c r="P255" s="4"/>
    </row>
    <row r="256" ht="12.75">
      <c r="P256" s="4"/>
    </row>
    <row r="257" ht="12.75">
      <c r="P257" s="4"/>
    </row>
    <row r="258" ht="12.75">
      <c r="P258" s="4"/>
    </row>
    <row r="259" ht="12.75">
      <c r="P259" s="4"/>
    </row>
    <row r="260" ht="12.75">
      <c r="P260" s="4"/>
    </row>
    <row r="261" ht="12.75">
      <c r="P261" s="4"/>
    </row>
    <row r="262" ht="12.75">
      <c r="P262" s="4"/>
    </row>
    <row r="263" ht="12.75">
      <c r="P263" s="4"/>
    </row>
    <row r="264" ht="12.75">
      <c r="P264" s="4"/>
    </row>
    <row r="265" ht="12.75">
      <c r="P265" s="4"/>
    </row>
    <row r="266" ht="12.75">
      <c r="P266" s="4"/>
    </row>
    <row r="267" ht="12.75">
      <c r="P267" s="4"/>
    </row>
    <row r="268" ht="12.75">
      <c r="P268" s="4"/>
    </row>
    <row r="269" ht="12.75">
      <c r="P269" s="4"/>
    </row>
    <row r="270" ht="12.75">
      <c r="P270" s="4"/>
    </row>
    <row r="271" ht="12.75">
      <c r="P271" s="4"/>
    </row>
    <row r="272" ht="12.75">
      <c r="P272" s="4"/>
    </row>
    <row r="273" ht="12.75">
      <c r="P273" s="4"/>
    </row>
    <row r="274" ht="12.75">
      <c r="P274" s="4"/>
    </row>
    <row r="275" ht="12.75">
      <c r="P275" s="4"/>
    </row>
    <row r="276" ht="12.75">
      <c r="P276" s="4"/>
    </row>
    <row r="277" ht="12.75">
      <c r="P277" s="4"/>
    </row>
    <row r="278" ht="12.75">
      <c r="P278" s="4"/>
    </row>
    <row r="279" ht="12.75">
      <c r="P279" s="4"/>
    </row>
    <row r="280" ht="12.75">
      <c r="P280" s="4"/>
    </row>
    <row r="281" ht="12.75">
      <c r="P281" s="4"/>
    </row>
    <row r="282" ht="12.75">
      <c r="P282" s="4"/>
    </row>
    <row r="283" ht="12.75">
      <c r="P283" s="4"/>
    </row>
    <row r="284" ht="12.75">
      <c r="P284" s="4"/>
    </row>
    <row r="285" ht="12.75">
      <c r="P285" s="4"/>
    </row>
    <row r="286" ht="12.75">
      <c r="P286" s="4"/>
    </row>
    <row r="287" ht="12.75">
      <c r="P287" s="4"/>
    </row>
    <row r="288" ht="12.75">
      <c r="P288" s="4"/>
    </row>
    <row r="289" ht="12.75">
      <c r="P289" s="4"/>
    </row>
    <row r="290" ht="12.75">
      <c r="P290" s="4"/>
    </row>
    <row r="291" ht="12.75">
      <c r="P291" s="4"/>
    </row>
    <row r="292" ht="12.75">
      <c r="P292" s="4"/>
    </row>
    <row r="293" ht="12.75">
      <c r="P293" s="4"/>
    </row>
    <row r="294" ht="12.75">
      <c r="P294" s="4"/>
    </row>
    <row r="295" ht="12.75">
      <c r="P295" s="4"/>
    </row>
    <row r="296" ht="12.75">
      <c r="P296" s="4"/>
    </row>
    <row r="297" ht="12.75">
      <c r="P297" s="4"/>
    </row>
    <row r="298" ht="12.75">
      <c r="P298" s="4"/>
    </row>
    <row r="299" ht="12.75">
      <c r="P299" s="4"/>
    </row>
    <row r="300" ht="12.75">
      <c r="P300" s="4"/>
    </row>
    <row r="301" ht="12.75">
      <c r="P301" s="4"/>
    </row>
    <row r="302" ht="12.75">
      <c r="P302" s="4"/>
    </row>
    <row r="303" ht="12.75">
      <c r="P303" s="4"/>
    </row>
    <row r="304" ht="12.75">
      <c r="P304" s="4"/>
    </row>
    <row r="305" ht="12.75">
      <c r="P305" s="4"/>
    </row>
    <row r="306" ht="12.75">
      <c r="P306" s="4"/>
    </row>
    <row r="307" ht="12.75">
      <c r="P307" s="4"/>
    </row>
    <row r="308" ht="12.75">
      <c r="P308" s="4"/>
    </row>
    <row r="309" ht="12.75">
      <c r="P309" s="4"/>
    </row>
    <row r="310" ht="12.75">
      <c r="P310" s="4"/>
    </row>
    <row r="311" ht="12.75">
      <c r="P311" s="4"/>
    </row>
    <row r="312" ht="12.75">
      <c r="P312" s="4"/>
    </row>
    <row r="313" ht="12.75">
      <c r="P313" s="4"/>
    </row>
    <row r="314" ht="12.75">
      <c r="P314" s="4"/>
    </row>
    <row r="315" ht="12.75">
      <c r="P315" s="4"/>
    </row>
    <row r="316" ht="12.75">
      <c r="P316" s="4"/>
    </row>
    <row r="317" ht="12.75">
      <c r="P317" s="4"/>
    </row>
    <row r="318" ht="12.75">
      <c r="P318" s="4"/>
    </row>
    <row r="319" ht="12.75">
      <c r="P319" s="4"/>
    </row>
    <row r="320" ht="12.75">
      <c r="P320" s="4"/>
    </row>
    <row r="321" ht="12.75">
      <c r="P321" s="4"/>
    </row>
    <row r="322" ht="12.75">
      <c r="P322" s="4"/>
    </row>
    <row r="323" ht="12.75">
      <c r="P323" s="4"/>
    </row>
    <row r="324" ht="12.75">
      <c r="P324" s="4"/>
    </row>
    <row r="325" ht="12.75">
      <c r="P325" s="4"/>
    </row>
    <row r="326" ht="12.75">
      <c r="P326" s="4"/>
    </row>
    <row r="327" ht="12.75">
      <c r="P327" s="4"/>
    </row>
    <row r="328" ht="12.75">
      <c r="P328" s="4"/>
    </row>
    <row r="329" ht="12.75">
      <c r="P329" s="4"/>
    </row>
    <row r="330" ht="12.75">
      <c r="P330" s="4"/>
    </row>
    <row r="331" ht="12.75">
      <c r="P331" s="4"/>
    </row>
    <row r="332" ht="12.75">
      <c r="P332" s="4"/>
    </row>
    <row r="333" ht="12.75">
      <c r="P333" s="4"/>
    </row>
    <row r="334" ht="12.75">
      <c r="P334" s="4"/>
    </row>
    <row r="335" ht="12.75">
      <c r="P335" s="4"/>
    </row>
    <row r="336" ht="12.75">
      <c r="P336" s="4"/>
    </row>
    <row r="337" ht="12.75">
      <c r="P337" s="4"/>
    </row>
    <row r="338" ht="12.75">
      <c r="P338" s="4"/>
    </row>
    <row r="339" ht="12.75">
      <c r="P339" s="4"/>
    </row>
    <row r="340" ht="12.75">
      <c r="P340" s="4"/>
    </row>
    <row r="341" ht="12.75">
      <c r="P341" s="4"/>
    </row>
    <row r="342" ht="12.75">
      <c r="P342" s="4"/>
    </row>
    <row r="343" ht="12.75">
      <c r="P343" s="4"/>
    </row>
    <row r="344" ht="12.75">
      <c r="P344" s="4"/>
    </row>
    <row r="345" ht="12.75">
      <c r="P345" s="4"/>
    </row>
    <row r="346" ht="12.75">
      <c r="P346" s="4"/>
    </row>
    <row r="347" ht="12.75">
      <c r="P347" s="4"/>
    </row>
    <row r="348" ht="12.75">
      <c r="P348" s="4"/>
    </row>
    <row r="349" ht="12.75">
      <c r="P349" s="4"/>
    </row>
    <row r="350" ht="12.75">
      <c r="P350" s="4"/>
    </row>
    <row r="351" ht="12.75">
      <c r="P351" s="4"/>
    </row>
    <row r="352" ht="12.75">
      <c r="P352" s="4"/>
    </row>
    <row r="353" ht="12.75">
      <c r="P353" s="4"/>
    </row>
    <row r="354" ht="12.75">
      <c r="P354" s="4"/>
    </row>
    <row r="355" ht="12.75">
      <c r="P355" s="4"/>
    </row>
    <row r="356" ht="12.75">
      <c r="P356" s="4"/>
    </row>
    <row r="357" ht="12.75">
      <c r="P357" s="4"/>
    </row>
    <row r="358" ht="12.75">
      <c r="P358" s="4"/>
    </row>
    <row r="359" ht="12.75">
      <c r="P359" s="4"/>
    </row>
    <row r="360" ht="12.75">
      <c r="P360" s="4"/>
    </row>
    <row r="361" ht="12.75">
      <c r="P361" s="4"/>
    </row>
    <row r="362" ht="12.75">
      <c r="P362" s="4"/>
    </row>
    <row r="363" ht="12.75">
      <c r="P363" s="4"/>
    </row>
    <row r="364" ht="12.75">
      <c r="P364" s="4"/>
    </row>
    <row r="365" ht="12.75">
      <c r="P365" s="4"/>
    </row>
    <row r="366" ht="12.75">
      <c r="P366" s="4"/>
    </row>
    <row r="367" ht="12.75">
      <c r="P367" s="4"/>
    </row>
    <row r="368" ht="12.75">
      <c r="P368" s="4"/>
    </row>
    <row r="369" ht="12.75">
      <c r="P369" s="4"/>
    </row>
    <row r="370" ht="12.75">
      <c r="P370" s="4"/>
    </row>
    <row r="371" ht="12.75">
      <c r="P371" s="4"/>
    </row>
    <row r="372" ht="12.75">
      <c r="P372" s="4"/>
    </row>
    <row r="373" ht="12.75">
      <c r="P373" s="4"/>
    </row>
    <row r="374" ht="12.75">
      <c r="P374" s="4"/>
    </row>
    <row r="375" ht="12.75">
      <c r="P375" s="4"/>
    </row>
    <row r="376" ht="12.75">
      <c r="P376" s="4"/>
    </row>
    <row r="377" ht="12.75">
      <c r="P377" s="4"/>
    </row>
    <row r="378" ht="12.75">
      <c r="P378" s="4"/>
    </row>
    <row r="379" ht="12.75">
      <c r="P379" s="4"/>
    </row>
    <row r="380" ht="12.75">
      <c r="P380" s="4"/>
    </row>
    <row r="381" ht="12.75">
      <c r="P381" s="4"/>
    </row>
    <row r="382" ht="12.75">
      <c r="P382" s="4"/>
    </row>
    <row r="383" ht="12.75">
      <c r="P383" s="4"/>
    </row>
    <row r="384" ht="12.75">
      <c r="P384" s="4"/>
    </row>
    <row r="385" ht="12.75">
      <c r="P385" s="4"/>
    </row>
    <row r="386" ht="12.75">
      <c r="P386" s="4"/>
    </row>
    <row r="387" ht="12.75">
      <c r="P387" s="4"/>
    </row>
    <row r="388" ht="12.75">
      <c r="P388" s="4"/>
    </row>
    <row r="389" ht="12.75">
      <c r="P389" s="4"/>
    </row>
    <row r="390" ht="12.75">
      <c r="P390" s="4"/>
    </row>
    <row r="391" ht="12.75">
      <c r="P391" s="4"/>
    </row>
    <row r="392" ht="12.75">
      <c r="P392" s="4"/>
    </row>
    <row r="393" ht="12.75">
      <c r="P393" s="4"/>
    </row>
    <row r="394" ht="12.75">
      <c r="P394" s="4"/>
    </row>
    <row r="395" ht="12.75">
      <c r="P395" s="4"/>
    </row>
    <row r="396" ht="12.75">
      <c r="P396" s="4"/>
    </row>
    <row r="397" ht="12.75">
      <c r="P397" s="4"/>
    </row>
    <row r="398" ht="12.75">
      <c r="P398" s="4"/>
    </row>
    <row r="399" ht="12.75">
      <c r="P399" s="4"/>
    </row>
    <row r="400" ht="12.75">
      <c r="P400" s="4"/>
    </row>
    <row r="401" ht="12.75">
      <c r="P401" s="4"/>
    </row>
    <row r="402" ht="12.75">
      <c r="P402" s="4"/>
    </row>
    <row r="403" ht="12.75">
      <c r="P403" s="4"/>
    </row>
    <row r="404" ht="12.75">
      <c r="P404" s="4"/>
    </row>
    <row r="405" ht="12.75">
      <c r="P405" s="4"/>
    </row>
    <row r="406" ht="12.75">
      <c r="P406" s="4"/>
    </row>
    <row r="407" ht="12.75">
      <c r="P407" s="4"/>
    </row>
    <row r="408" ht="12.75">
      <c r="P408" s="4"/>
    </row>
    <row r="409" ht="12.75">
      <c r="P409" s="4"/>
    </row>
    <row r="410" ht="12.75">
      <c r="P410" s="4"/>
    </row>
    <row r="411" ht="12.75">
      <c r="P411" s="4"/>
    </row>
    <row r="412" ht="12.75">
      <c r="P412" s="4"/>
    </row>
    <row r="413" ht="12.75">
      <c r="P413" s="4"/>
    </row>
    <row r="414" ht="12.75">
      <c r="P414" s="4"/>
    </row>
    <row r="415" ht="12.75">
      <c r="P415" s="4"/>
    </row>
    <row r="416" ht="12.75">
      <c r="P416" s="4"/>
    </row>
    <row r="417" ht="12.75">
      <c r="P417" s="4"/>
    </row>
    <row r="418" ht="12.75">
      <c r="P418" s="4"/>
    </row>
    <row r="419" ht="12.75">
      <c r="P419" s="4"/>
    </row>
    <row r="420" ht="12.75">
      <c r="P420" s="4"/>
    </row>
    <row r="421" ht="12.75">
      <c r="P421" s="4"/>
    </row>
    <row r="422" ht="12.75">
      <c r="P422" s="4"/>
    </row>
    <row r="423" ht="12.75">
      <c r="P423" s="4"/>
    </row>
    <row r="424" ht="12.75">
      <c r="P424" s="4"/>
    </row>
    <row r="425" ht="12.75">
      <c r="P425" s="4"/>
    </row>
    <row r="426" ht="12.75">
      <c r="P426" s="4"/>
    </row>
    <row r="427" ht="12.75">
      <c r="P427" s="4"/>
    </row>
    <row r="428" ht="12.75">
      <c r="P428" s="4"/>
    </row>
    <row r="429" ht="12.75">
      <c r="P429" s="4"/>
    </row>
    <row r="430" ht="12.75">
      <c r="P430" s="4"/>
    </row>
    <row r="431" ht="12.75">
      <c r="P431" s="4"/>
    </row>
    <row r="432" ht="12.75">
      <c r="P432" s="4"/>
    </row>
    <row r="433" ht="12.75">
      <c r="P433" s="4"/>
    </row>
    <row r="434" ht="12.75">
      <c r="P434" s="4"/>
    </row>
    <row r="435" ht="12.75">
      <c r="P435" s="4"/>
    </row>
    <row r="436" ht="12.75">
      <c r="P436" s="4"/>
    </row>
    <row r="437" ht="12.75">
      <c r="P437" s="4"/>
    </row>
    <row r="438" ht="12.75">
      <c r="P438" s="4"/>
    </row>
    <row r="439" ht="12.75">
      <c r="P439" s="4"/>
    </row>
    <row r="440" ht="12.75">
      <c r="P440" s="4"/>
    </row>
    <row r="441" ht="12.75">
      <c r="P441" s="4"/>
    </row>
    <row r="442" ht="12.75">
      <c r="P442" s="4"/>
    </row>
    <row r="443" ht="12.75">
      <c r="P443" s="4"/>
    </row>
    <row r="444" ht="12.75">
      <c r="P444" s="4"/>
    </row>
    <row r="445" ht="12.75">
      <c r="P445" s="4"/>
    </row>
    <row r="446" ht="12.75">
      <c r="P446" s="4"/>
    </row>
    <row r="447" ht="12.75">
      <c r="P447" s="4"/>
    </row>
    <row r="448" ht="12.75">
      <c r="P448" s="4"/>
    </row>
    <row r="449" ht="12.75">
      <c r="P449" s="4"/>
    </row>
    <row r="450" ht="12.75">
      <c r="P450" s="4"/>
    </row>
    <row r="451" ht="12.75">
      <c r="P451" s="4"/>
    </row>
    <row r="452" ht="12.75">
      <c r="P452" s="4"/>
    </row>
    <row r="453" ht="12.75">
      <c r="P453" s="4"/>
    </row>
    <row r="454" ht="12.75">
      <c r="P454" s="4"/>
    </row>
    <row r="455" ht="12.75">
      <c r="P455" s="4"/>
    </row>
    <row r="456" ht="12.75">
      <c r="P456" s="4"/>
    </row>
    <row r="457" ht="12.75">
      <c r="P457" s="4"/>
    </row>
    <row r="458" ht="12.75">
      <c r="P458" s="4"/>
    </row>
    <row r="459" ht="12.75">
      <c r="P459" s="4"/>
    </row>
    <row r="460" ht="12.75">
      <c r="P460" s="4"/>
    </row>
    <row r="461" ht="12.75">
      <c r="P461" s="4"/>
    </row>
    <row r="462" ht="12.75">
      <c r="P462" s="4"/>
    </row>
    <row r="463" ht="12.75">
      <c r="P463" s="4"/>
    </row>
    <row r="464" ht="12.75">
      <c r="P464" s="4"/>
    </row>
    <row r="465" ht="12.75">
      <c r="P465" s="4"/>
    </row>
    <row r="466" ht="12.75">
      <c r="P466" s="4"/>
    </row>
    <row r="467" ht="12.75">
      <c r="P467" s="4"/>
    </row>
    <row r="468" ht="12.75">
      <c r="P468" s="4"/>
    </row>
    <row r="469" ht="12.75">
      <c r="P469" s="4"/>
    </row>
    <row r="470" ht="12.75">
      <c r="P470" s="4"/>
    </row>
    <row r="471" ht="12.75">
      <c r="P471" s="4"/>
    </row>
    <row r="472" ht="12.75">
      <c r="P472" s="4"/>
    </row>
    <row r="473" ht="12.75">
      <c r="P473" s="4"/>
    </row>
    <row r="474" ht="12.75">
      <c r="P474" s="4"/>
    </row>
    <row r="475" ht="12.75">
      <c r="P475" s="4"/>
    </row>
    <row r="476" ht="12.75">
      <c r="P476" s="4"/>
    </row>
    <row r="477" ht="12.75">
      <c r="P477" s="4"/>
    </row>
    <row r="478" ht="12.75">
      <c r="P478" s="4"/>
    </row>
    <row r="479" ht="12.75">
      <c r="P479" s="4"/>
    </row>
    <row r="480" ht="12.75">
      <c r="P480" s="4"/>
    </row>
    <row r="481" ht="12.75">
      <c r="P481" s="4"/>
    </row>
    <row r="482" ht="12.75">
      <c r="P482" s="4"/>
    </row>
    <row r="483" ht="12.75">
      <c r="P483" s="4"/>
    </row>
    <row r="484" ht="12.75">
      <c r="P484" s="4"/>
    </row>
    <row r="485" ht="12.75">
      <c r="P485" s="4"/>
    </row>
    <row r="486" ht="12.75">
      <c r="P486" s="4"/>
    </row>
    <row r="487" ht="12.75">
      <c r="P487" s="4"/>
    </row>
    <row r="488" ht="12.75">
      <c r="P488" s="4"/>
    </row>
    <row r="489" ht="12.75">
      <c r="P489" s="4"/>
    </row>
    <row r="490" ht="12.75">
      <c r="P490" s="4"/>
    </row>
    <row r="491" ht="12.75">
      <c r="P491" s="4"/>
    </row>
    <row r="492" ht="12.75">
      <c r="P492" s="4"/>
    </row>
    <row r="493" ht="12.75">
      <c r="P493" s="4"/>
    </row>
    <row r="494" ht="12.75">
      <c r="P494" s="4"/>
    </row>
    <row r="495" ht="12.75">
      <c r="P495" s="4"/>
    </row>
    <row r="496" ht="12.75">
      <c r="P496" s="4"/>
    </row>
    <row r="497" ht="12.75">
      <c r="P497" s="4"/>
    </row>
    <row r="498" ht="12.75">
      <c r="P498" s="4"/>
    </row>
    <row r="499" ht="12.75">
      <c r="P499" s="4"/>
    </row>
    <row r="500" ht="12.75">
      <c r="P500" s="4"/>
    </row>
    <row r="501" ht="12.75">
      <c r="P501" s="4"/>
    </row>
    <row r="502" ht="12.75">
      <c r="P502" s="4"/>
    </row>
    <row r="503" ht="12.75">
      <c r="P503" s="4"/>
    </row>
    <row r="504" ht="12.75">
      <c r="P504" s="4"/>
    </row>
    <row r="505" ht="12.75">
      <c r="P505" s="4"/>
    </row>
    <row r="506" ht="12.75">
      <c r="P506" s="4"/>
    </row>
    <row r="507" ht="12.75">
      <c r="P507" s="4"/>
    </row>
    <row r="508" ht="12.75">
      <c r="P508" s="4"/>
    </row>
    <row r="509" ht="12.75">
      <c r="P509" s="4"/>
    </row>
    <row r="510" ht="12.75">
      <c r="P510" s="4"/>
    </row>
    <row r="511" ht="12.75">
      <c r="P511" s="4"/>
    </row>
    <row r="512" ht="12.75">
      <c r="P512" s="4"/>
    </row>
    <row r="513" ht="12.75">
      <c r="P513" s="4"/>
    </row>
    <row r="514" ht="12.75">
      <c r="P514" s="4"/>
    </row>
    <row r="515" ht="12.75">
      <c r="P515" s="4"/>
    </row>
    <row r="516" ht="12.75">
      <c r="P516" s="4"/>
    </row>
    <row r="517" ht="12.75">
      <c r="P517" s="4"/>
    </row>
    <row r="518" ht="12.75">
      <c r="P518" s="4"/>
    </row>
    <row r="519" ht="12.75">
      <c r="P519" s="4"/>
    </row>
    <row r="520" ht="12.75">
      <c r="P520" s="4"/>
    </row>
    <row r="521" ht="12.75">
      <c r="P521" s="4"/>
    </row>
    <row r="522" ht="12.75">
      <c r="P522" s="4"/>
    </row>
    <row r="523" ht="12.75">
      <c r="P523" s="4"/>
    </row>
    <row r="524" ht="12.75">
      <c r="P524" s="4"/>
    </row>
    <row r="525" ht="12.75">
      <c r="P525" s="4"/>
    </row>
    <row r="526" ht="12.75">
      <c r="P526" s="4"/>
    </row>
    <row r="527" ht="12.75">
      <c r="P527" s="4"/>
    </row>
    <row r="528" ht="12.75">
      <c r="P528" s="4"/>
    </row>
    <row r="529" ht="12.75">
      <c r="P529" s="4"/>
    </row>
    <row r="530" ht="12.75">
      <c r="P530" s="4"/>
    </row>
    <row r="531" ht="12.75">
      <c r="P531" s="4"/>
    </row>
    <row r="532" ht="12.75">
      <c r="P532" s="4"/>
    </row>
    <row r="533" ht="12.75">
      <c r="P533" s="4"/>
    </row>
    <row r="534" ht="12.75">
      <c r="P534" s="4"/>
    </row>
    <row r="535" ht="12.75">
      <c r="P535" s="4"/>
    </row>
    <row r="536" ht="12.75">
      <c r="P536" s="4"/>
    </row>
    <row r="537" ht="12.75">
      <c r="P537" s="4"/>
    </row>
    <row r="538" ht="12.75">
      <c r="P538" s="4"/>
    </row>
    <row r="539" ht="12.75">
      <c r="P539" s="4"/>
    </row>
    <row r="540" ht="12.75">
      <c r="P540" s="4"/>
    </row>
    <row r="541" ht="12.75">
      <c r="P541" s="4"/>
    </row>
    <row r="542" ht="12.75">
      <c r="P542" s="4"/>
    </row>
    <row r="543" ht="12.75">
      <c r="P543" s="4"/>
    </row>
    <row r="544" ht="12.75">
      <c r="P544" s="4"/>
    </row>
    <row r="545" ht="12.75">
      <c r="P545" s="4"/>
    </row>
    <row r="546" ht="12.75">
      <c r="P546" s="4"/>
    </row>
    <row r="547" ht="12.75">
      <c r="P547" s="4"/>
    </row>
    <row r="548" ht="12.75">
      <c r="P548" s="4"/>
    </row>
    <row r="549" ht="12.75">
      <c r="P549" s="4"/>
    </row>
    <row r="550" ht="12.75">
      <c r="P550" s="4"/>
    </row>
    <row r="551" ht="12.75">
      <c r="P551" s="4"/>
    </row>
    <row r="552" ht="12.75">
      <c r="P552" s="4"/>
    </row>
    <row r="553" ht="12.75">
      <c r="P553" s="4"/>
    </row>
    <row r="554" ht="12.75">
      <c r="P554" s="4"/>
    </row>
    <row r="555" ht="12.75">
      <c r="P555" s="4"/>
    </row>
    <row r="556" ht="12.75">
      <c r="P556" s="4"/>
    </row>
    <row r="557" ht="12.75">
      <c r="P557" s="4"/>
    </row>
    <row r="558" ht="12.75">
      <c r="P558" s="4"/>
    </row>
    <row r="559" ht="12.75">
      <c r="P559" s="4"/>
    </row>
    <row r="560" ht="12.75">
      <c r="P560" s="4"/>
    </row>
    <row r="561" ht="12.75">
      <c r="P561" s="4"/>
    </row>
    <row r="562" ht="12.75">
      <c r="P562" s="4"/>
    </row>
    <row r="563" ht="12.75">
      <c r="P563" s="4"/>
    </row>
    <row r="564" ht="12.75">
      <c r="P564" s="4"/>
    </row>
    <row r="565" ht="12.75">
      <c r="P565" s="4"/>
    </row>
    <row r="566" ht="12.75">
      <c r="P566" s="4"/>
    </row>
    <row r="567" ht="12.75">
      <c r="P567" s="4"/>
    </row>
    <row r="568" ht="12.75">
      <c r="P568" s="4"/>
    </row>
    <row r="569" ht="12.75">
      <c r="P569" s="4"/>
    </row>
    <row r="570" ht="12.75">
      <c r="P570" s="4"/>
    </row>
    <row r="571" ht="12.75">
      <c r="P571" s="4"/>
    </row>
    <row r="572" ht="12.75">
      <c r="P572" s="4"/>
    </row>
    <row r="573" ht="12.75">
      <c r="P573" s="4"/>
    </row>
    <row r="574" ht="12.75">
      <c r="P574" s="4"/>
    </row>
    <row r="575" ht="12.75">
      <c r="P575" s="4"/>
    </row>
    <row r="576" ht="12.75">
      <c r="P576" s="4"/>
    </row>
    <row r="577" ht="12.75">
      <c r="P577" s="4"/>
    </row>
    <row r="578" ht="12.75">
      <c r="P578" s="4"/>
    </row>
    <row r="579" ht="12.75">
      <c r="P579" s="4"/>
    </row>
    <row r="580" ht="12.75">
      <c r="P580" s="4"/>
    </row>
    <row r="581" ht="12.75">
      <c r="P581" s="4"/>
    </row>
    <row r="582" ht="12.75">
      <c r="P582" s="4"/>
    </row>
    <row r="583" ht="12.75">
      <c r="P583" s="4"/>
    </row>
    <row r="584" ht="12.75">
      <c r="P584" s="4"/>
    </row>
    <row r="585" ht="12.75">
      <c r="P585" s="4"/>
    </row>
    <row r="586" ht="12.75">
      <c r="P586" s="4"/>
    </row>
    <row r="587" ht="12.75">
      <c r="P587" s="4"/>
    </row>
    <row r="588" ht="12.75">
      <c r="P588" s="4"/>
    </row>
    <row r="589" ht="12.75">
      <c r="P589" s="4"/>
    </row>
    <row r="590" ht="12.75">
      <c r="P590" s="4"/>
    </row>
    <row r="591" ht="12.75">
      <c r="P591" s="4"/>
    </row>
    <row r="592" ht="12.75">
      <c r="P592" s="4"/>
    </row>
    <row r="593" ht="12.75">
      <c r="P593" s="4"/>
    </row>
    <row r="594" ht="12.75">
      <c r="P594" s="4"/>
    </row>
    <row r="595" ht="12.75">
      <c r="P595" s="4"/>
    </row>
    <row r="596" ht="12.75">
      <c r="P596" s="4"/>
    </row>
    <row r="597" ht="12.75">
      <c r="P597" s="4"/>
    </row>
    <row r="598" ht="12.75">
      <c r="P598" s="4"/>
    </row>
    <row r="599" ht="12.75">
      <c r="P599" s="4"/>
    </row>
    <row r="600" ht="12.75">
      <c r="P600" s="4"/>
    </row>
    <row r="601" ht="12.75">
      <c r="P601" s="4"/>
    </row>
    <row r="602" ht="12.75">
      <c r="P602" s="4"/>
    </row>
    <row r="603" ht="12.75">
      <c r="P603" s="4"/>
    </row>
    <row r="604" ht="12.75">
      <c r="P604" s="4"/>
    </row>
    <row r="605" ht="12.75">
      <c r="P605" s="4"/>
    </row>
    <row r="606" ht="12.75">
      <c r="P606" s="4"/>
    </row>
    <row r="607" ht="12.75">
      <c r="P607" s="4"/>
    </row>
    <row r="608" ht="12.75">
      <c r="P608" s="4"/>
    </row>
    <row r="609" ht="12.75">
      <c r="P609" s="4"/>
    </row>
    <row r="610" ht="12.75">
      <c r="P610" s="4"/>
    </row>
    <row r="611" ht="12.75">
      <c r="P611" s="4"/>
    </row>
    <row r="612" ht="12.75">
      <c r="P612" s="4"/>
    </row>
    <row r="613" ht="12.75">
      <c r="P613" s="4"/>
    </row>
    <row r="614" ht="12.75">
      <c r="P614" s="4"/>
    </row>
    <row r="615" ht="12.75">
      <c r="P615" s="4"/>
    </row>
    <row r="616" ht="12.75">
      <c r="P616" s="4"/>
    </row>
    <row r="617" ht="12.75">
      <c r="P617" s="4"/>
    </row>
    <row r="618" ht="12.75">
      <c r="P618" s="4"/>
    </row>
    <row r="619" ht="12.75">
      <c r="P619" s="4"/>
    </row>
    <row r="620" ht="12.75">
      <c r="P620" s="4"/>
    </row>
    <row r="621" ht="12.75">
      <c r="P621" s="4"/>
    </row>
    <row r="622" ht="12.75">
      <c r="P622" s="4"/>
    </row>
    <row r="623" ht="12.75">
      <c r="P623" s="4"/>
    </row>
    <row r="624" ht="12.75">
      <c r="P624" s="4"/>
    </row>
    <row r="625" ht="12.75">
      <c r="P625" s="4"/>
    </row>
    <row r="626" ht="12.75">
      <c r="P626" s="4"/>
    </row>
    <row r="627" ht="12.75">
      <c r="P627" s="4"/>
    </row>
    <row r="628" ht="12.75">
      <c r="P628" s="4"/>
    </row>
    <row r="629" ht="12.75">
      <c r="P629" s="4"/>
    </row>
    <row r="630" ht="12.75">
      <c r="P630" s="4"/>
    </row>
    <row r="631" ht="12.75">
      <c r="P631" s="4"/>
    </row>
    <row r="632" ht="12.75">
      <c r="P632" s="4"/>
    </row>
    <row r="633" ht="12.75">
      <c r="P633" s="4"/>
    </row>
    <row r="634" ht="12.75">
      <c r="P634" s="4"/>
    </row>
    <row r="635" ht="12.75">
      <c r="P635" s="4"/>
    </row>
    <row r="636" ht="12.75">
      <c r="P636" s="4"/>
    </row>
    <row r="637" ht="12.75">
      <c r="P637" s="4"/>
    </row>
    <row r="638" ht="12.75">
      <c r="P638" s="4"/>
    </row>
    <row r="639" ht="12.75">
      <c r="P639" s="4"/>
    </row>
    <row r="640" ht="12.75">
      <c r="P640" s="4"/>
    </row>
    <row r="641" ht="12.75">
      <c r="P641" s="4"/>
    </row>
    <row r="642" ht="12.75">
      <c r="P642" s="4"/>
    </row>
    <row r="643" ht="12.75">
      <c r="P643" s="4"/>
    </row>
    <row r="644" ht="12.75">
      <c r="P644" s="4"/>
    </row>
    <row r="645" ht="12.75">
      <c r="P645" s="4"/>
    </row>
    <row r="646" ht="12.75">
      <c r="P646" s="4"/>
    </row>
    <row r="647" ht="12.75">
      <c r="P647" s="4"/>
    </row>
    <row r="648" ht="12.75">
      <c r="P648" s="4"/>
    </row>
    <row r="649" ht="12.75">
      <c r="P649" s="4"/>
    </row>
    <row r="650" ht="12.75">
      <c r="P650" s="4"/>
    </row>
    <row r="651" ht="12.75">
      <c r="P651" s="4"/>
    </row>
    <row r="652" ht="12.75">
      <c r="P652" s="4"/>
    </row>
    <row r="653" ht="12.75">
      <c r="P653" s="4"/>
    </row>
    <row r="654" ht="12.75">
      <c r="P654" s="4"/>
    </row>
    <row r="655" ht="12.75">
      <c r="P655" s="4"/>
    </row>
    <row r="656" ht="12.75">
      <c r="P656" s="4"/>
    </row>
    <row r="657" ht="12.75">
      <c r="P657" s="4"/>
    </row>
    <row r="658" ht="12.75">
      <c r="P658" s="4"/>
    </row>
    <row r="659" ht="12.75">
      <c r="P659" s="4"/>
    </row>
    <row r="660" ht="12.75">
      <c r="P660" s="4"/>
    </row>
    <row r="661" ht="12.75">
      <c r="P661" s="4"/>
    </row>
    <row r="662" ht="12.75">
      <c r="P662" s="4"/>
    </row>
    <row r="663" ht="12.75">
      <c r="P663" s="4"/>
    </row>
    <row r="664" ht="12.75">
      <c r="P664" s="4"/>
    </row>
    <row r="665" ht="12.75">
      <c r="P665" s="4"/>
    </row>
    <row r="666" ht="12.75">
      <c r="P666" s="4"/>
    </row>
    <row r="667" ht="12.75">
      <c r="P667" s="4"/>
    </row>
    <row r="668" ht="12.75">
      <c r="P668" s="4"/>
    </row>
    <row r="669" ht="12.75">
      <c r="P669" s="4"/>
    </row>
    <row r="670" ht="12.75">
      <c r="P670" s="4"/>
    </row>
    <row r="671" ht="12.75">
      <c r="P671" s="4"/>
    </row>
    <row r="672" ht="12.75">
      <c r="P672" s="4"/>
    </row>
    <row r="673" ht="12.75">
      <c r="P673" s="4"/>
    </row>
    <row r="674" ht="12.75">
      <c r="P674" s="4"/>
    </row>
    <row r="675" ht="12.75">
      <c r="P675" s="4"/>
    </row>
    <row r="676" ht="12.75">
      <c r="P676" s="4"/>
    </row>
    <row r="677" ht="12.75">
      <c r="P677" s="4"/>
    </row>
    <row r="678" ht="12.75">
      <c r="P678" s="4"/>
    </row>
    <row r="679" ht="12.75">
      <c r="P679" s="4"/>
    </row>
    <row r="680" ht="12.75">
      <c r="P680" s="4"/>
    </row>
    <row r="681" ht="12.75">
      <c r="P681" s="4"/>
    </row>
    <row r="682" ht="12.75">
      <c r="P682" s="4"/>
    </row>
    <row r="683" ht="12.75">
      <c r="P683" s="4"/>
    </row>
    <row r="684" ht="12.75">
      <c r="P684" s="4"/>
    </row>
    <row r="685" ht="12.75">
      <c r="P685" s="4"/>
    </row>
    <row r="686" ht="12.75">
      <c r="P686" s="4"/>
    </row>
    <row r="687" ht="12.75">
      <c r="P687" s="4"/>
    </row>
    <row r="688" ht="12.75">
      <c r="P688" s="4"/>
    </row>
    <row r="689" ht="12.75">
      <c r="P689" s="4"/>
    </row>
    <row r="690" ht="12.75">
      <c r="P690" s="4"/>
    </row>
    <row r="691" ht="12.75">
      <c r="P691" s="4"/>
    </row>
    <row r="692" ht="12.75">
      <c r="P692" s="4"/>
    </row>
    <row r="693" ht="12.75">
      <c r="P693" s="4"/>
    </row>
    <row r="694" ht="12.75">
      <c r="P694" s="4"/>
    </row>
    <row r="695" ht="12.75">
      <c r="P695" s="4"/>
    </row>
    <row r="696" ht="12.75">
      <c r="P696" s="4"/>
    </row>
    <row r="697" ht="12.75">
      <c r="P697" s="4"/>
    </row>
    <row r="698" ht="12.75">
      <c r="P698" s="4"/>
    </row>
    <row r="699" ht="12.75">
      <c r="P699" s="4"/>
    </row>
    <row r="700" ht="12.75">
      <c r="P700" s="4"/>
    </row>
    <row r="701" ht="12.75">
      <c r="P701" s="4"/>
    </row>
    <row r="702" ht="12.75">
      <c r="P702" s="4"/>
    </row>
    <row r="703" ht="12.75">
      <c r="P703" s="4"/>
    </row>
    <row r="704" ht="12.75">
      <c r="P704" s="4"/>
    </row>
    <row r="705" ht="12.75">
      <c r="P705" s="4"/>
    </row>
    <row r="706" ht="12.75">
      <c r="P706" s="4"/>
    </row>
    <row r="707" ht="12.75">
      <c r="P707" s="4"/>
    </row>
    <row r="708" ht="12.75">
      <c r="P708" s="4"/>
    </row>
    <row r="709" ht="12.75">
      <c r="P709" s="4"/>
    </row>
    <row r="710" ht="12.75">
      <c r="P710" s="4"/>
    </row>
    <row r="711" ht="12.75">
      <c r="P711" s="4"/>
    </row>
    <row r="712" ht="12.75">
      <c r="P712" s="4"/>
    </row>
    <row r="713" ht="12.75">
      <c r="P713" s="4"/>
    </row>
    <row r="714" ht="12.75">
      <c r="P714" s="4"/>
    </row>
    <row r="715" ht="12.75">
      <c r="P715" s="4"/>
    </row>
    <row r="716" ht="12.75">
      <c r="P716" s="4"/>
    </row>
    <row r="717" ht="12.75">
      <c r="P717" s="4"/>
    </row>
    <row r="718" ht="12.75">
      <c r="P718" s="4"/>
    </row>
    <row r="719" ht="12.75">
      <c r="P719" s="4"/>
    </row>
    <row r="720" ht="12.75">
      <c r="P720" s="4"/>
    </row>
    <row r="721" ht="12.75">
      <c r="P721" s="4"/>
    </row>
    <row r="722" ht="12.75">
      <c r="P722" s="4"/>
    </row>
    <row r="723" ht="12.75">
      <c r="P723" s="4"/>
    </row>
    <row r="724" ht="12.75">
      <c r="P724" s="4"/>
    </row>
    <row r="725" ht="12.75">
      <c r="P725" s="4"/>
    </row>
    <row r="726" ht="12.75">
      <c r="P726" s="4"/>
    </row>
    <row r="727" ht="12.75">
      <c r="P727" s="4"/>
    </row>
    <row r="728" ht="12.75">
      <c r="P728" s="4"/>
    </row>
    <row r="729" ht="12.75">
      <c r="P729" s="4"/>
    </row>
    <row r="730" ht="12.75">
      <c r="P730" s="4"/>
    </row>
    <row r="731" ht="12.75">
      <c r="P731" s="4"/>
    </row>
    <row r="732" ht="12.75">
      <c r="P732" s="4"/>
    </row>
    <row r="733" ht="12.75">
      <c r="P733" s="4"/>
    </row>
    <row r="734" ht="12.75">
      <c r="P734" s="4"/>
    </row>
    <row r="735" ht="12.75">
      <c r="P735" s="4"/>
    </row>
    <row r="736" ht="12.75">
      <c r="P736" s="4"/>
    </row>
    <row r="737" ht="12.75">
      <c r="P737" s="4"/>
    </row>
    <row r="738" ht="12.75">
      <c r="P738" s="4"/>
    </row>
    <row r="739" ht="12.75">
      <c r="P739" s="4"/>
    </row>
    <row r="740" ht="12.75">
      <c r="P740" s="4"/>
    </row>
    <row r="741" ht="12.75">
      <c r="P741" s="4"/>
    </row>
    <row r="742" ht="12.75">
      <c r="P742" s="4"/>
    </row>
    <row r="743" ht="12.75">
      <c r="P743" s="4"/>
    </row>
    <row r="744" ht="12.75">
      <c r="P744" s="4"/>
    </row>
    <row r="745" ht="12.75">
      <c r="P745" s="4"/>
    </row>
    <row r="746" ht="12.75">
      <c r="P746" s="4"/>
    </row>
    <row r="747" ht="12.75">
      <c r="P747" s="4"/>
    </row>
    <row r="748" ht="12.75">
      <c r="P748" s="4"/>
    </row>
    <row r="749" ht="12.75">
      <c r="P749" s="4"/>
    </row>
    <row r="750" ht="12.75">
      <c r="P750" s="4"/>
    </row>
    <row r="751" ht="12.75">
      <c r="P751" s="4"/>
    </row>
    <row r="752" ht="12.75">
      <c r="P752" s="4"/>
    </row>
    <row r="753" ht="12.75">
      <c r="P753" s="4"/>
    </row>
    <row r="754" ht="12.75">
      <c r="P754" s="4"/>
    </row>
    <row r="755" ht="12.75">
      <c r="P755" s="4"/>
    </row>
    <row r="756" ht="12.75">
      <c r="P756" s="4"/>
    </row>
    <row r="757" ht="12.75">
      <c r="P757" s="4"/>
    </row>
    <row r="758" ht="12.75">
      <c r="P758" s="4"/>
    </row>
    <row r="759" ht="12.75">
      <c r="P759" s="4"/>
    </row>
    <row r="760" ht="12.75">
      <c r="P760" s="4"/>
    </row>
    <row r="761" ht="12.75">
      <c r="P761" s="4"/>
    </row>
    <row r="762" ht="12.75">
      <c r="P762" s="4"/>
    </row>
    <row r="763" ht="12.75">
      <c r="P763" s="4"/>
    </row>
    <row r="764" ht="12.75">
      <c r="P764" s="4"/>
    </row>
    <row r="765" ht="12.75">
      <c r="P765" s="4"/>
    </row>
    <row r="766" ht="12.75">
      <c r="P766" s="4"/>
    </row>
    <row r="767" ht="12.75">
      <c r="P767" s="4"/>
    </row>
    <row r="768" ht="12.75">
      <c r="P768" s="4"/>
    </row>
    <row r="769" ht="12.75">
      <c r="P769" s="4"/>
    </row>
    <row r="770" ht="12.75">
      <c r="P770" s="4"/>
    </row>
    <row r="771" ht="12.75">
      <c r="P771" s="4"/>
    </row>
    <row r="772" ht="12.75">
      <c r="P772" s="4"/>
    </row>
    <row r="773" ht="12.75">
      <c r="P773" s="4"/>
    </row>
    <row r="774" ht="12.75">
      <c r="P774" s="4"/>
    </row>
    <row r="775" ht="12.75">
      <c r="P775" s="4"/>
    </row>
    <row r="776" ht="12.75">
      <c r="P776" s="4"/>
    </row>
    <row r="777" ht="12.75">
      <c r="P777" s="4"/>
    </row>
    <row r="778" ht="12.75">
      <c r="P778" s="4"/>
    </row>
    <row r="779" ht="12.75">
      <c r="P779" s="4"/>
    </row>
    <row r="780" ht="12.75">
      <c r="P780" s="4"/>
    </row>
    <row r="781" ht="12.75">
      <c r="P781" s="4"/>
    </row>
    <row r="782" ht="12.75">
      <c r="P782" s="4"/>
    </row>
    <row r="783" ht="12.75">
      <c r="P783" s="4"/>
    </row>
    <row r="784" ht="12.75">
      <c r="P784" s="4"/>
    </row>
    <row r="785" ht="12.75">
      <c r="P785" s="4"/>
    </row>
    <row r="786" ht="12.75">
      <c r="P786" s="4"/>
    </row>
    <row r="787" ht="12.75">
      <c r="P787" s="4"/>
    </row>
    <row r="788" ht="12.75">
      <c r="P788" s="4"/>
    </row>
    <row r="789" ht="12.75">
      <c r="P789" s="4"/>
    </row>
    <row r="790" ht="12.75">
      <c r="P790" s="4"/>
    </row>
    <row r="791" ht="12.75">
      <c r="P791" s="4"/>
    </row>
    <row r="792" ht="12.75">
      <c r="P792" s="4"/>
    </row>
    <row r="793" ht="12.75">
      <c r="P793" s="4"/>
    </row>
    <row r="794" ht="12.75">
      <c r="P794" s="4"/>
    </row>
    <row r="795" ht="12.75">
      <c r="P795" s="4"/>
    </row>
    <row r="796" ht="12.75">
      <c r="P796" s="4"/>
    </row>
    <row r="797" ht="12.75">
      <c r="P797" s="4"/>
    </row>
    <row r="798" ht="12.75">
      <c r="P798" s="4"/>
    </row>
    <row r="799" ht="12.75">
      <c r="P799" s="4"/>
    </row>
    <row r="800" ht="12.75">
      <c r="P800" s="4"/>
    </row>
    <row r="801" ht="12.75">
      <c r="P801" s="4"/>
    </row>
    <row r="802" ht="12.75">
      <c r="P802" s="4"/>
    </row>
    <row r="803" ht="12.75">
      <c r="P803" s="4"/>
    </row>
    <row r="804" ht="12.75">
      <c r="P804" s="4"/>
    </row>
    <row r="805" ht="12.75">
      <c r="P805" s="4"/>
    </row>
    <row r="806" ht="12.75">
      <c r="P806" s="4"/>
    </row>
    <row r="807" ht="12.75">
      <c r="P807" s="4"/>
    </row>
    <row r="808" ht="12.75">
      <c r="P808" s="4"/>
    </row>
    <row r="809" ht="12.75">
      <c r="P809" s="4"/>
    </row>
    <row r="810" ht="12.75">
      <c r="P810" s="4"/>
    </row>
    <row r="811" ht="12.75">
      <c r="P811" s="4"/>
    </row>
    <row r="812" ht="12.75">
      <c r="P812" s="4"/>
    </row>
    <row r="813" ht="12.75">
      <c r="P813" s="4"/>
    </row>
    <row r="814" ht="12.75">
      <c r="P814" s="4"/>
    </row>
    <row r="815" ht="12.75">
      <c r="P815" s="4"/>
    </row>
    <row r="816" ht="12.75">
      <c r="P816" s="4"/>
    </row>
    <row r="817" ht="12.75">
      <c r="P817" s="4"/>
    </row>
    <row r="818" ht="12.75">
      <c r="P818" s="4"/>
    </row>
    <row r="819" ht="12.75">
      <c r="P819" s="4"/>
    </row>
    <row r="820" ht="12.75">
      <c r="P820" s="4"/>
    </row>
    <row r="821" ht="12.75">
      <c r="P821" s="4"/>
    </row>
    <row r="822" ht="12.75">
      <c r="P822" s="4"/>
    </row>
    <row r="823" ht="12.75">
      <c r="P823" s="4"/>
    </row>
    <row r="824" ht="12.75">
      <c r="P824" s="4"/>
    </row>
    <row r="825" ht="12.75">
      <c r="P825" s="4"/>
    </row>
    <row r="826" ht="12.75">
      <c r="P826" s="4"/>
    </row>
    <row r="827" ht="12.75">
      <c r="P827" s="4"/>
    </row>
    <row r="828" ht="12.75">
      <c r="P828" s="4"/>
    </row>
    <row r="829" ht="12.75">
      <c r="P829" s="4"/>
    </row>
    <row r="830" ht="12.75">
      <c r="P830" s="4"/>
    </row>
    <row r="831" ht="12.75">
      <c r="P831" s="4"/>
    </row>
    <row r="832" ht="12.75">
      <c r="P832" s="4"/>
    </row>
    <row r="833" ht="12.75">
      <c r="P833" s="4"/>
    </row>
    <row r="834" ht="12.75">
      <c r="P834" s="4"/>
    </row>
    <row r="835" ht="12.75">
      <c r="P835" s="4"/>
    </row>
    <row r="836" ht="12.75">
      <c r="P836" s="4"/>
    </row>
    <row r="837" ht="12.75">
      <c r="P837" s="4"/>
    </row>
    <row r="838" ht="12.75">
      <c r="P838" s="4"/>
    </row>
    <row r="839" ht="12.75">
      <c r="P839" s="4"/>
    </row>
    <row r="840" ht="12.75">
      <c r="P840" s="4"/>
    </row>
    <row r="841" ht="12.75">
      <c r="P841" s="4"/>
    </row>
    <row r="842" ht="12.75">
      <c r="P842" s="4"/>
    </row>
    <row r="843" ht="12.75">
      <c r="P843" s="4"/>
    </row>
    <row r="844" ht="12.75">
      <c r="P844" s="4"/>
    </row>
    <row r="845" ht="12.75">
      <c r="P845" s="4"/>
    </row>
    <row r="846" ht="12.75">
      <c r="P846" s="4"/>
    </row>
    <row r="847" ht="12.75">
      <c r="P847" s="4"/>
    </row>
    <row r="848" ht="12.75">
      <c r="P848" s="4"/>
    </row>
    <row r="849" ht="12.75">
      <c r="P849" s="4"/>
    </row>
    <row r="850" ht="12.75">
      <c r="P850" s="4"/>
    </row>
    <row r="851" ht="12.75">
      <c r="P851" s="4"/>
    </row>
    <row r="852" ht="12.75">
      <c r="P852" s="4"/>
    </row>
    <row r="853" ht="12.75">
      <c r="P853" s="4"/>
    </row>
    <row r="854" ht="12.75">
      <c r="P854" s="4"/>
    </row>
    <row r="855" ht="12.75">
      <c r="P855" s="4"/>
    </row>
    <row r="856" ht="12.75">
      <c r="P856" s="4"/>
    </row>
    <row r="857" ht="12.75">
      <c r="P857" s="4"/>
    </row>
    <row r="858" ht="12.75">
      <c r="P858" s="4"/>
    </row>
    <row r="859" ht="12.75">
      <c r="P859" s="4"/>
    </row>
    <row r="860" ht="12.75">
      <c r="P860" s="4"/>
    </row>
    <row r="861" ht="12.75">
      <c r="P861" s="4"/>
    </row>
    <row r="862" ht="12.75">
      <c r="P862" s="4"/>
    </row>
    <row r="863" ht="12.75">
      <c r="P863" s="4"/>
    </row>
    <row r="864" ht="12.75">
      <c r="P864" s="4"/>
    </row>
    <row r="865" ht="12.75">
      <c r="P865" s="4"/>
    </row>
    <row r="866" ht="12.75">
      <c r="P866" s="4"/>
    </row>
    <row r="867" ht="12.75">
      <c r="P867" s="4"/>
    </row>
    <row r="868" ht="12.75">
      <c r="P868" s="4"/>
    </row>
    <row r="869" ht="12.75">
      <c r="P869" s="4"/>
    </row>
    <row r="870" ht="12.75">
      <c r="P870" s="4"/>
    </row>
    <row r="871" ht="12.75">
      <c r="P871" s="4"/>
    </row>
    <row r="872" ht="12.75">
      <c r="P872" s="4"/>
    </row>
    <row r="873" ht="12.75">
      <c r="P873" s="4"/>
    </row>
    <row r="874" ht="12.75">
      <c r="P874" s="4"/>
    </row>
    <row r="875" ht="12.75">
      <c r="P875" s="4"/>
    </row>
    <row r="876" ht="12.75">
      <c r="P876" s="4"/>
    </row>
    <row r="877" ht="12.75">
      <c r="P877" s="4"/>
    </row>
    <row r="878" ht="12.75">
      <c r="P878" s="4"/>
    </row>
    <row r="879" ht="12.75">
      <c r="P879" s="4"/>
    </row>
    <row r="880" ht="12.75">
      <c r="P880" s="4"/>
    </row>
    <row r="881" ht="12.75">
      <c r="P881" s="4"/>
    </row>
    <row r="882" ht="12.75">
      <c r="P882" s="4"/>
    </row>
    <row r="883" ht="12.75">
      <c r="P883" s="4"/>
    </row>
    <row r="884" ht="12.75">
      <c r="P884" s="4"/>
    </row>
    <row r="885" ht="12.75">
      <c r="P885" s="4"/>
    </row>
    <row r="886" ht="12.75">
      <c r="P886" s="4"/>
    </row>
    <row r="887" ht="12.75">
      <c r="P887" s="4"/>
    </row>
    <row r="888" ht="12.75">
      <c r="P888" s="4"/>
    </row>
    <row r="889" ht="12.75">
      <c r="P889" s="4"/>
    </row>
    <row r="890" ht="12.75">
      <c r="P890" s="4"/>
    </row>
    <row r="891" ht="12.75">
      <c r="P891" s="4"/>
    </row>
    <row r="892" ht="12.75">
      <c r="P892" s="4"/>
    </row>
    <row r="893" ht="12.75">
      <c r="P893" s="4"/>
    </row>
    <row r="894" ht="12.75">
      <c r="P894" s="4"/>
    </row>
    <row r="895" ht="12.75">
      <c r="P895" s="4"/>
    </row>
    <row r="896" ht="12.75">
      <c r="P896" s="4"/>
    </row>
    <row r="897" ht="12.75">
      <c r="P897" s="4"/>
    </row>
    <row r="898" ht="12.75">
      <c r="P898" s="4"/>
    </row>
    <row r="899" ht="12.75">
      <c r="P899" s="4"/>
    </row>
    <row r="900" ht="12.75">
      <c r="P900" s="4"/>
    </row>
    <row r="901" ht="12.75">
      <c r="P901" s="4"/>
    </row>
    <row r="902" ht="12.75">
      <c r="P902" s="4"/>
    </row>
    <row r="903" ht="12.75">
      <c r="P903" s="4"/>
    </row>
    <row r="904" ht="12.75">
      <c r="P904" s="4"/>
    </row>
    <row r="905" ht="12.75">
      <c r="P905" s="4"/>
    </row>
    <row r="906" ht="12.75">
      <c r="P906" s="4"/>
    </row>
    <row r="907" ht="12.75">
      <c r="P907" s="4"/>
    </row>
    <row r="908" ht="12.75">
      <c r="P908" s="4"/>
    </row>
    <row r="909" ht="12.75">
      <c r="P909" s="4"/>
    </row>
    <row r="910" ht="12.75">
      <c r="P910" s="4"/>
    </row>
    <row r="911" ht="12.75">
      <c r="P911" s="4"/>
    </row>
    <row r="912" ht="12.75">
      <c r="P912" s="4"/>
    </row>
    <row r="913" ht="12.75">
      <c r="P913" s="4"/>
    </row>
    <row r="914" ht="12.75">
      <c r="P914" s="4"/>
    </row>
    <row r="915" ht="12.75">
      <c r="P915" s="4"/>
    </row>
    <row r="916" ht="12.75">
      <c r="P916" s="4"/>
    </row>
    <row r="917" ht="12.75">
      <c r="P917" s="4"/>
    </row>
    <row r="918" ht="12.75">
      <c r="P918" s="4"/>
    </row>
    <row r="919" ht="12.75">
      <c r="P919" s="4"/>
    </row>
    <row r="920" ht="12.75">
      <c r="P920" s="4"/>
    </row>
    <row r="921" ht="12.75">
      <c r="P921" s="4"/>
    </row>
    <row r="922" ht="12.75">
      <c r="P922" s="4"/>
    </row>
    <row r="923" ht="12.75">
      <c r="P923" s="4"/>
    </row>
    <row r="924" ht="12.75">
      <c r="P924" s="4"/>
    </row>
    <row r="925" ht="12.75">
      <c r="P925" s="4"/>
    </row>
    <row r="926" ht="12.75">
      <c r="P926" s="4"/>
    </row>
    <row r="927" ht="12.75">
      <c r="P927" s="4"/>
    </row>
    <row r="928" ht="12.75">
      <c r="P928" s="4"/>
    </row>
    <row r="929" ht="12.75">
      <c r="P929" s="4"/>
    </row>
    <row r="930" ht="12.75">
      <c r="P930" s="4"/>
    </row>
    <row r="931" ht="12.75">
      <c r="P931" s="4"/>
    </row>
    <row r="932" ht="12.75">
      <c r="P932" s="4"/>
    </row>
    <row r="933" ht="12.75">
      <c r="P933" s="4"/>
    </row>
    <row r="934" ht="12.75">
      <c r="P934" s="4"/>
    </row>
    <row r="935" ht="12.75">
      <c r="P935" s="4"/>
    </row>
    <row r="936" ht="12.75">
      <c r="P936" s="4"/>
    </row>
    <row r="937" ht="12.75">
      <c r="P937" s="4"/>
    </row>
    <row r="938" ht="12.75">
      <c r="P938" s="4"/>
    </row>
    <row r="939" ht="12.75">
      <c r="P939" s="4"/>
    </row>
    <row r="940" ht="12.75">
      <c r="P940" s="4"/>
    </row>
    <row r="941" ht="12.75">
      <c r="P941" s="4"/>
    </row>
    <row r="942" ht="12.75">
      <c r="P942" s="4"/>
    </row>
    <row r="943" ht="12.75">
      <c r="P943" s="4"/>
    </row>
    <row r="944" ht="12.75">
      <c r="P944" s="4"/>
    </row>
    <row r="945" ht="12.75">
      <c r="P945" s="4"/>
    </row>
    <row r="946" ht="12.75">
      <c r="P946" s="4"/>
    </row>
    <row r="947" ht="12.75">
      <c r="P947" s="4"/>
    </row>
    <row r="948" ht="12.75">
      <c r="P948" s="4"/>
    </row>
    <row r="949" ht="12.75">
      <c r="P949" s="4"/>
    </row>
    <row r="950" ht="12.75">
      <c r="P950" s="4"/>
    </row>
    <row r="951" ht="12.75">
      <c r="P951" s="4"/>
    </row>
    <row r="952" ht="12.75">
      <c r="P952" s="4"/>
    </row>
    <row r="953" ht="12.75">
      <c r="P953" s="4"/>
    </row>
    <row r="954" ht="12.75">
      <c r="P954" s="4"/>
    </row>
    <row r="955" ht="12.75">
      <c r="P955" s="4"/>
    </row>
    <row r="956" ht="12.75">
      <c r="P956" s="4"/>
    </row>
    <row r="957" ht="12.75">
      <c r="P957" s="4"/>
    </row>
    <row r="958" ht="12.75">
      <c r="P958" s="4"/>
    </row>
    <row r="959" ht="12.75">
      <c r="P959" s="4"/>
    </row>
    <row r="960" ht="12.75">
      <c r="P960" s="4"/>
    </row>
    <row r="961" ht="12.75">
      <c r="P961" s="4"/>
    </row>
    <row r="962" ht="12.75">
      <c r="P962" s="4"/>
    </row>
    <row r="963" ht="12.75">
      <c r="P963" s="4"/>
    </row>
    <row r="964" ht="12.75">
      <c r="P964" s="4"/>
    </row>
    <row r="965" ht="12.75">
      <c r="P965" s="4"/>
    </row>
    <row r="966" ht="12.75">
      <c r="P966" s="4"/>
    </row>
    <row r="967" ht="12.75">
      <c r="P967" s="4"/>
    </row>
    <row r="968" ht="12.75">
      <c r="P968" s="4"/>
    </row>
    <row r="969" ht="12.75">
      <c r="P969" s="4"/>
    </row>
    <row r="970" ht="12.75">
      <c r="P970" s="4"/>
    </row>
    <row r="971" ht="12.75">
      <c r="P971" s="4"/>
    </row>
    <row r="972" ht="12.75">
      <c r="P972" s="4"/>
    </row>
    <row r="973" ht="12.75">
      <c r="P973" s="4"/>
    </row>
    <row r="974" ht="12.75">
      <c r="P974" s="4"/>
    </row>
    <row r="975" ht="12.75">
      <c r="P975" s="4"/>
    </row>
    <row r="976" ht="12.75">
      <c r="P976" s="4"/>
    </row>
    <row r="977" ht="12.75">
      <c r="P977" s="4"/>
    </row>
    <row r="978" ht="12.75">
      <c r="P978" s="4"/>
    </row>
    <row r="979" ht="12.75">
      <c r="P979" s="4"/>
    </row>
    <row r="980" ht="12.75">
      <c r="P980" s="4"/>
    </row>
    <row r="981" ht="12.75">
      <c r="P981" s="4"/>
    </row>
    <row r="982" ht="12.75">
      <c r="P982" s="4"/>
    </row>
    <row r="983" ht="12.75">
      <c r="P983" s="4"/>
    </row>
    <row r="984" ht="12.75">
      <c r="P984" s="4"/>
    </row>
    <row r="985" ht="12.75">
      <c r="P985" s="4"/>
    </row>
    <row r="986" ht="12.75">
      <c r="P986" s="4"/>
    </row>
    <row r="987" ht="12.75">
      <c r="P987" s="4"/>
    </row>
    <row r="988" ht="12.75">
      <c r="P988" s="4"/>
    </row>
    <row r="989" ht="12.75">
      <c r="P989" s="4"/>
    </row>
    <row r="990" ht="12.75">
      <c r="P990" s="4"/>
    </row>
    <row r="991" ht="12.75">
      <c r="P991" s="4"/>
    </row>
    <row r="992" ht="12.75">
      <c r="P992" s="4"/>
    </row>
    <row r="993" ht="12.75">
      <c r="P993" s="4"/>
    </row>
    <row r="994" ht="12.75">
      <c r="P994" s="4"/>
    </row>
    <row r="995" ht="12.75">
      <c r="P995" s="4"/>
    </row>
    <row r="996" ht="12.75">
      <c r="P996" s="4"/>
    </row>
    <row r="997" ht="12.75">
      <c r="P997" s="4"/>
    </row>
    <row r="998" ht="12.75">
      <c r="P998" s="4"/>
    </row>
    <row r="999" ht="12.75">
      <c r="P999" s="4"/>
    </row>
    <row r="1000" ht="12.75">
      <c r="P1000" s="4"/>
    </row>
    <row r="1001" ht="12.75">
      <c r="P1001" s="4"/>
    </row>
    <row r="1002" ht="12.75">
      <c r="P1002" s="4"/>
    </row>
    <row r="1003" ht="12.75">
      <c r="P1003" s="4"/>
    </row>
    <row r="1004" ht="12.75">
      <c r="P1004" s="4"/>
    </row>
    <row r="1005" ht="12.75">
      <c r="P1005" s="4"/>
    </row>
    <row r="1006" ht="12.75">
      <c r="P1006" s="4"/>
    </row>
    <row r="1007" ht="12.75">
      <c r="P1007" s="4"/>
    </row>
    <row r="1008" ht="12.75">
      <c r="P1008" s="4"/>
    </row>
    <row r="1009" ht="12.75">
      <c r="P1009" s="4"/>
    </row>
    <row r="1010" ht="12.75">
      <c r="P1010" s="4"/>
    </row>
    <row r="1011" ht="12.75">
      <c r="P1011" s="4"/>
    </row>
    <row r="1012" ht="12.75">
      <c r="P1012" s="4"/>
    </row>
    <row r="1013" ht="12.75">
      <c r="P1013" s="4"/>
    </row>
    <row r="1014" ht="12.75">
      <c r="P1014" s="4"/>
    </row>
    <row r="1015" ht="12.75">
      <c r="P1015" s="4"/>
    </row>
    <row r="1016" ht="12.75">
      <c r="P1016" s="4"/>
    </row>
    <row r="1017" ht="12.75">
      <c r="P1017" s="4"/>
    </row>
    <row r="1018" ht="12.75">
      <c r="P1018" s="4"/>
    </row>
    <row r="1019" ht="12.75">
      <c r="P1019" s="4"/>
    </row>
    <row r="1020" ht="12.75">
      <c r="P1020" s="4"/>
    </row>
    <row r="1021" ht="12.75">
      <c r="P1021" s="4"/>
    </row>
    <row r="1022" ht="12.75">
      <c r="P1022" s="4"/>
    </row>
    <row r="1023" ht="12.75">
      <c r="P1023" s="4"/>
    </row>
    <row r="1024" ht="12.75">
      <c r="P1024" s="4"/>
    </row>
    <row r="1025" ht="12.75">
      <c r="P1025" s="4"/>
    </row>
    <row r="1026" ht="12.75">
      <c r="P1026" s="4"/>
    </row>
    <row r="1027" ht="12.75">
      <c r="P1027" s="4"/>
    </row>
    <row r="1028" ht="12.75">
      <c r="P1028" s="4"/>
    </row>
    <row r="1029" ht="12.75">
      <c r="P1029" s="4"/>
    </row>
    <row r="1030" ht="12.75">
      <c r="P1030" s="4"/>
    </row>
    <row r="1031" ht="12.75">
      <c r="P1031" s="4"/>
    </row>
    <row r="1032" ht="12.75">
      <c r="P1032" s="4"/>
    </row>
    <row r="1033" ht="12.75">
      <c r="P1033" s="4"/>
    </row>
    <row r="1034" ht="12.75">
      <c r="P1034" s="4"/>
    </row>
    <row r="1035" ht="12.75">
      <c r="P1035" s="4"/>
    </row>
    <row r="1036" ht="12.75">
      <c r="P1036" s="4"/>
    </row>
    <row r="1037" ht="12.75">
      <c r="P1037" s="4"/>
    </row>
    <row r="1038" ht="12.75">
      <c r="P1038" s="4"/>
    </row>
    <row r="1039" ht="12.75">
      <c r="P1039" s="4"/>
    </row>
    <row r="1040" ht="12.75">
      <c r="P1040" s="4"/>
    </row>
    <row r="1041" ht="12.75">
      <c r="P1041" s="4"/>
    </row>
    <row r="1042" ht="12.75">
      <c r="P1042" s="4"/>
    </row>
    <row r="1043" ht="12.75">
      <c r="P1043" s="4"/>
    </row>
    <row r="1044" ht="12.75">
      <c r="P1044" s="4"/>
    </row>
    <row r="1045" ht="12.75">
      <c r="P1045" s="4"/>
    </row>
    <row r="1046" ht="12.75">
      <c r="P1046" s="4"/>
    </row>
    <row r="1047" ht="12.75">
      <c r="P1047" s="4"/>
    </row>
    <row r="1048" ht="12.75">
      <c r="P1048" s="4"/>
    </row>
    <row r="1049" ht="12.75">
      <c r="P1049" s="4"/>
    </row>
    <row r="1050" ht="12.75">
      <c r="P1050" s="4"/>
    </row>
    <row r="1051" ht="12.75">
      <c r="P1051" s="4"/>
    </row>
    <row r="1052" ht="12.75">
      <c r="P1052" s="4"/>
    </row>
    <row r="1053" ht="12.75">
      <c r="P1053" s="4"/>
    </row>
    <row r="1054" ht="12.75">
      <c r="P1054" s="4"/>
    </row>
    <row r="1055" ht="12.75">
      <c r="P1055" s="4"/>
    </row>
    <row r="1056" ht="12.75">
      <c r="P1056" s="4"/>
    </row>
    <row r="1057" ht="12.75">
      <c r="P1057" s="4"/>
    </row>
    <row r="1058" ht="12.75">
      <c r="P1058" s="4"/>
    </row>
    <row r="1059" ht="12.75">
      <c r="P1059" s="4"/>
    </row>
    <row r="1060" ht="12.75">
      <c r="P1060" s="4"/>
    </row>
    <row r="1061" ht="12.75">
      <c r="P1061" s="4"/>
    </row>
    <row r="1062" ht="12.75">
      <c r="P1062" s="4"/>
    </row>
    <row r="1063" ht="12.75">
      <c r="P1063" s="4"/>
    </row>
    <row r="1064" ht="12.75">
      <c r="P1064" s="4"/>
    </row>
    <row r="1065" ht="12.75">
      <c r="P1065" s="4"/>
    </row>
    <row r="1066" ht="12.75">
      <c r="P1066" s="4"/>
    </row>
    <row r="1067" ht="12.75">
      <c r="P1067" s="4"/>
    </row>
    <row r="1068" ht="12.75">
      <c r="P1068" s="4"/>
    </row>
    <row r="1069" ht="12.75">
      <c r="P1069" s="4"/>
    </row>
    <row r="1070" ht="12.75">
      <c r="P1070" s="4"/>
    </row>
    <row r="1071" ht="12.75">
      <c r="P1071" s="4"/>
    </row>
    <row r="1072" ht="12.75">
      <c r="P1072" s="4"/>
    </row>
    <row r="1073" ht="12.75">
      <c r="P1073" s="4"/>
    </row>
    <row r="1074" ht="12.75">
      <c r="P1074" s="4"/>
    </row>
    <row r="1075" ht="12.75">
      <c r="P1075" s="4"/>
    </row>
    <row r="1076" ht="12.75">
      <c r="P1076" s="4"/>
    </row>
    <row r="1077" ht="12.75">
      <c r="P1077" s="4"/>
    </row>
    <row r="1078" ht="12.75">
      <c r="P1078" s="4"/>
    </row>
    <row r="1079" ht="12.75">
      <c r="P1079" s="4"/>
    </row>
    <row r="1080" ht="12.75">
      <c r="P1080" s="4"/>
    </row>
    <row r="1081" ht="12.75">
      <c r="P1081" s="4"/>
    </row>
    <row r="1082" ht="12.75">
      <c r="P1082" s="4"/>
    </row>
    <row r="1083" ht="12.75">
      <c r="P1083" s="4"/>
    </row>
    <row r="1084" ht="12.75">
      <c r="P1084" s="4"/>
    </row>
    <row r="1085" ht="12.75">
      <c r="P1085" s="4"/>
    </row>
    <row r="1086" ht="12.75">
      <c r="P1086" s="4"/>
    </row>
    <row r="1087" ht="12.75">
      <c r="P1087" s="4"/>
    </row>
    <row r="1088" ht="12.75">
      <c r="P1088" s="4"/>
    </row>
    <row r="1089" ht="12.75">
      <c r="P1089" s="4"/>
    </row>
    <row r="1090" ht="12.75">
      <c r="P1090" s="4"/>
    </row>
    <row r="1091" ht="12.75">
      <c r="P1091" s="4"/>
    </row>
    <row r="1092" ht="12.75">
      <c r="P1092" s="4"/>
    </row>
    <row r="1093" ht="12.75">
      <c r="P1093" s="4"/>
    </row>
    <row r="1094" ht="12.75">
      <c r="P1094" s="4"/>
    </row>
    <row r="1095" ht="12.75">
      <c r="P1095" s="4"/>
    </row>
    <row r="1096" ht="12.75">
      <c r="P1096" s="4"/>
    </row>
    <row r="1097" ht="12.75">
      <c r="P1097" s="4"/>
    </row>
    <row r="1098" ht="12.75">
      <c r="P1098" s="4"/>
    </row>
    <row r="1099" ht="12.75">
      <c r="P1099" s="4"/>
    </row>
    <row r="1100" ht="12.75">
      <c r="P1100" s="4"/>
    </row>
    <row r="1101" ht="12.75">
      <c r="P1101" s="4"/>
    </row>
    <row r="1102" ht="12.75">
      <c r="P1102" s="4"/>
    </row>
    <row r="1103" ht="12.75">
      <c r="P1103" s="4"/>
    </row>
    <row r="1104" ht="12.75">
      <c r="P1104" s="4"/>
    </row>
    <row r="1105" ht="12.75">
      <c r="P1105" s="4"/>
    </row>
    <row r="1106" ht="12.75">
      <c r="P1106" s="4"/>
    </row>
    <row r="1107" ht="12.75">
      <c r="P1107" s="4"/>
    </row>
    <row r="1108" ht="12.75">
      <c r="P1108" s="4"/>
    </row>
    <row r="1109" ht="12.75">
      <c r="P1109" s="4"/>
    </row>
    <row r="1110" ht="12.75">
      <c r="P1110" s="4"/>
    </row>
    <row r="1111" ht="12.75">
      <c r="P1111" s="4"/>
    </row>
    <row r="1112" ht="12.75">
      <c r="P1112" s="4"/>
    </row>
    <row r="1113" ht="12.75">
      <c r="P1113" s="4"/>
    </row>
    <row r="1114" ht="12.75">
      <c r="P1114" s="4"/>
    </row>
    <row r="1115" ht="12.75">
      <c r="P1115" s="4"/>
    </row>
    <row r="1116" ht="12.75">
      <c r="P1116" s="4"/>
    </row>
    <row r="1117" ht="12.75">
      <c r="P1117" s="4"/>
    </row>
    <row r="1118" ht="12.75">
      <c r="P1118" s="4"/>
    </row>
    <row r="1119" ht="12.75">
      <c r="P1119" s="4"/>
    </row>
    <row r="1120" ht="12.75">
      <c r="P1120" s="4"/>
    </row>
    <row r="1121" ht="12.75">
      <c r="P1121" s="4"/>
    </row>
    <row r="1122" ht="12.75">
      <c r="P1122" s="4"/>
    </row>
    <row r="1123" ht="12.75">
      <c r="P1123" s="4"/>
    </row>
    <row r="1124" ht="12.75">
      <c r="P1124" s="4"/>
    </row>
    <row r="1125" ht="12.75">
      <c r="P1125" s="4"/>
    </row>
    <row r="1126" ht="12.75">
      <c r="P1126" s="4"/>
    </row>
    <row r="1127" ht="12.75">
      <c r="P1127" s="4"/>
    </row>
    <row r="1128" ht="12.75">
      <c r="P1128" s="4"/>
    </row>
    <row r="1129" ht="12.75">
      <c r="P1129" s="4"/>
    </row>
    <row r="1130" ht="12.75">
      <c r="P1130" s="4"/>
    </row>
    <row r="1131" ht="12.75">
      <c r="P1131" s="4"/>
    </row>
    <row r="1132" ht="12.75">
      <c r="P1132" s="4"/>
    </row>
    <row r="1133" ht="12.75">
      <c r="P1133" s="4"/>
    </row>
    <row r="1134" ht="12.75">
      <c r="P1134" s="4"/>
    </row>
    <row r="1135" ht="12.75">
      <c r="P1135" s="4"/>
    </row>
    <row r="1136" ht="12.75">
      <c r="P1136" s="4"/>
    </row>
    <row r="1137" ht="12.75">
      <c r="P1137" s="4"/>
    </row>
    <row r="1138" ht="12.75">
      <c r="P1138" s="4"/>
    </row>
    <row r="1139" ht="12.75">
      <c r="P1139" s="4"/>
    </row>
    <row r="1140" ht="12.75">
      <c r="P1140" s="4"/>
    </row>
    <row r="1141" ht="12.75">
      <c r="P1141" s="4"/>
    </row>
    <row r="1142" ht="12.75">
      <c r="P1142" s="4"/>
    </row>
    <row r="1143" ht="12.75">
      <c r="P1143" s="4"/>
    </row>
    <row r="1144" ht="12.75">
      <c r="P1144" s="4"/>
    </row>
    <row r="1145" ht="12.75">
      <c r="P1145" s="4"/>
    </row>
    <row r="1146" ht="12.75">
      <c r="P1146" s="4"/>
    </row>
    <row r="1147" ht="12.75">
      <c r="P1147" s="4"/>
    </row>
    <row r="1148" ht="12.75">
      <c r="P1148" s="4"/>
    </row>
    <row r="1149" ht="12.75">
      <c r="P1149" s="4"/>
    </row>
    <row r="1150" ht="12.75">
      <c r="P1150" s="4"/>
    </row>
    <row r="1151" ht="12.75">
      <c r="P1151" s="4"/>
    </row>
    <row r="1152" ht="12.75">
      <c r="P1152" s="4"/>
    </row>
    <row r="1153" ht="12.75">
      <c r="P1153" s="4"/>
    </row>
    <row r="1154" ht="12.75">
      <c r="P1154" s="4"/>
    </row>
    <row r="1155" ht="12.75">
      <c r="P1155" s="4"/>
    </row>
    <row r="1156" ht="12.75">
      <c r="P1156" s="4"/>
    </row>
    <row r="1157" ht="12.75">
      <c r="P1157" s="4"/>
    </row>
    <row r="1158" ht="12.75">
      <c r="P1158" s="4"/>
    </row>
    <row r="1159" ht="12.75">
      <c r="P1159" s="4"/>
    </row>
    <row r="1160" ht="12.75">
      <c r="P1160" s="4"/>
    </row>
    <row r="1161" ht="12.75">
      <c r="P1161" s="4"/>
    </row>
    <row r="1162" ht="12.75">
      <c r="P1162" s="4"/>
    </row>
    <row r="1163" ht="12.75">
      <c r="P1163" s="4"/>
    </row>
    <row r="1164" ht="12.75">
      <c r="P1164" s="4"/>
    </row>
    <row r="1165" ht="12.75">
      <c r="P1165" s="4"/>
    </row>
    <row r="1166" ht="12.75">
      <c r="P1166" s="4"/>
    </row>
    <row r="1167" ht="12.75">
      <c r="P1167" s="4"/>
    </row>
    <row r="1168" ht="12.75">
      <c r="P1168" s="4"/>
    </row>
    <row r="1169" ht="12.75">
      <c r="P1169" s="4"/>
    </row>
    <row r="1170" ht="12.75">
      <c r="P1170" s="4"/>
    </row>
    <row r="1171" ht="12.75">
      <c r="P1171" s="4"/>
    </row>
    <row r="1172" ht="12.75">
      <c r="P1172" s="4"/>
    </row>
    <row r="1173" ht="12.75">
      <c r="P1173" s="4"/>
    </row>
    <row r="1174" ht="12.75">
      <c r="P1174" s="4"/>
    </row>
    <row r="1175" ht="12.75">
      <c r="P1175" s="4"/>
    </row>
    <row r="1176" ht="12.75">
      <c r="P1176" s="4"/>
    </row>
    <row r="1177" ht="12.75">
      <c r="P1177" s="4"/>
    </row>
    <row r="1178" ht="12.75">
      <c r="P1178" s="4"/>
    </row>
    <row r="1179" ht="12.75">
      <c r="P1179" s="4"/>
    </row>
    <row r="1180" ht="12.75">
      <c r="P1180" s="4"/>
    </row>
    <row r="1181" ht="12.75">
      <c r="P1181" s="4"/>
    </row>
    <row r="1182" ht="12.75">
      <c r="P1182" s="4"/>
    </row>
    <row r="1183" ht="12.75">
      <c r="P1183" s="4"/>
    </row>
    <row r="1184" ht="12.75">
      <c r="P1184" s="4"/>
    </row>
    <row r="1185" ht="12.75">
      <c r="P1185" s="4"/>
    </row>
    <row r="1186" ht="12.75">
      <c r="P1186" s="4"/>
    </row>
    <row r="1187" ht="12.75">
      <c r="P1187" s="4"/>
    </row>
    <row r="1188" ht="12.75">
      <c r="P1188" s="4"/>
    </row>
    <row r="1189" ht="12.75">
      <c r="P1189" s="4"/>
    </row>
    <row r="1190" ht="12.75">
      <c r="P1190" s="4"/>
    </row>
    <row r="1191" ht="12.75">
      <c r="P1191" s="4"/>
    </row>
    <row r="1192" ht="12.75">
      <c r="P1192" s="4"/>
    </row>
    <row r="1193" ht="12.75">
      <c r="P1193" s="4"/>
    </row>
    <row r="1194" ht="12.75">
      <c r="P1194" s="4"/>
    </row>
    <row r="1195" ht="12.75">
      <c r="P1195" s="4"/>
    </row>
    <row r="1196" ht="12.75">
      <c r="P1196" s="4"/>
    </row>
    <row r="1197" ht="12.75">
      <c r="P1197" s="4"/>
    </row>
    <row r="1198" ht="12.75">
      <c r="P1198" s="4"/>
    </row>
    <row r="1199" ht="12.75">
      <c r="P1199" s="4"/>
    </row>
    <row r="1200" ht="12.75">
      <c r="P1200" s="4"/>
    </row>
    <row r="1201" ht="12.75">
      <c r="P1201" s="4"/>
    </row>
    <row r="1202" ht="12.75">
      <c r="P1202" s="4"/>
    </row>
    <row r="1203" ht="12.75">
      <c r="P1203" s="4"/>
    </row>
    <row r="1204" ht="12.75">
      <c r="P1204" s="4"/>
    </row>
    <row r="1205" ht="12.75">
      <c r="P1205" s="4"/>
    </row>
    <row r="1206" ht="12.75">
      <c r="P1206" s="4"/>
    </row>
    <row r="1207" ht="12.75">
      <c r="P1207" s="4"/>
    </row>
    <row r="1208" ht="12.75">
      <c r="P1208" s="4"/>
    </row>
    <row r="1209" ht="12.75">
      <c r="P1209" s="4"/>
    </row>
    <row r="1210" ht="12.75">
      <c r="P1210" s="4"/>
    </row>
    <row r="1211" ht="12.75">
      <c r="P1211" s="4"/>
    </row>
    <row r="1212" ht="12.75">
      <c r="P1212" s="4"/>
    </row>
    <row r="1213" ht="12.75">
      <c r="P1213" s="4"/>
    </row>
    <row r="1214" ht="12.75">
      <c r="P1214" s="4"/>
    </row>
    <row r="1215" ht="12.75">
      <c r="P1215" s="4"/>
    </row>
    <row r="1216" ht="12.75">
      <c r="P1216" s="4"/>
    </row>
    <row r="1217" ht="12.75">
      <c r="P1217" s="4"/>
    </row>
    <row r="1218" ht="12.75">
      <c r="P1218" s="4"/>
    </row>
    <row r="1219" ht="12.75">
      <c r="P1219" s="4"/>
    </row>
    <row r="1220" ht="12.75">
      <c r="P1220" s="4"/>
    </row>
    <row r="1221" ht="12.75">
      <c r="P1221" s="4"/>
    </row>
    <row r="1222" ht="12.75">
      <c r="P1222" s="4"/>
    </row>
    <row r="1223" ht="12.75">
      <c r="P1223" s="4"/>
    </row>
    <row r="1224" ht="12.75">
      <c r="P1224" s="4"/>
    </row>
    <row r="1225" ht="12.75">
      <c r="P1225" s="4"/>
    </row>
    <row r="1226" ht="12.75">
      <c r="P1226" s="4"/>
    </row>
    <row r="1227" ht="12.75">
      <c r="P1227" s="4"/>
    </row>
    <row r="1228" ht="12.75">
      <c r="P1228" s="4"/>
    </row>
    <row r="1229" ht="12.75">
      <c r="P1229" s="4"/>
    </row>
    <row r="1230" ht="12.75">
      <c r="P1230" s="4"/>
    </row>
    <row r="1231" ht="12.75">
      <c r="P1231" s="4"/>
    </row>
    <row r="1232" ht="12.75">
      <c r="P1232" s="4"/>
    </row>
    <row r="1233" ht="12.75">
      <c r="P1233" s="4"/>
    </row>
    <row r="1234" ht="12.75">
      <c r="P1234" s="4"/>
    </row>
    <row r="1235" ht="12.75">
      <c r="P1235" s="4"/>
    </row>
    <row r="1236" ht="12.75">
      <c r="P1236" s="4"/>
    </row>
    <row r="1237" ht="12.75">
      <c r="P1237" s="4"/>
    </row>
    <row r="1238" ht="12.75">
      <c r="P1238" s="4"/>
    </row>
    <row r="1239" ht="12.75">
      <c r="P1239" s="4"/>
    </row>
    <row r="1240" ht="12.75">
      <c r="P1240" s="4"/>
    </row>
    <row r="1241" ht="12.75">
      <c r="P1241" s="4"/>
    </row>
    <row r="1242" ht="12.75">
      <c r="P1242" s="4"/>
    </row>
    <row r="1243" ht="12.75">
      <c r="P1243" s="4"/>
    </row>
    <row r="1244" ht="12.75">
      <c r="P1244" s="4"/>
    </row>
    <row r="1245" ht="12.75">
      <c r="P1245" s="4"/>
    </row>
    <row r="1246" ht="12.75">
      <c r="P1246" s="4"/>
    </row>
    <row r="1247" ht="12.75">
      <c r="P1247" s="4"/>
    </row>
    <row r="1248" ht="12.75">
      <c r="P1248" s="4"/>
    </row>
    <row r="1249" ht="12.75">
      <c r="P1249" s="4"/>
    </row>
    <row r="1250" ht="12.75">
      <c r="P1250" s="4"/>
    </row>
    <row r="1251" ht="12.75">
      <c r="P1251" s="4"/>
    </row>
    <row r="1252" ht="12.75">
      <c r="P1252" s="4"/>
    </row>
    <row r="1253" ht="12.75">
      <c r="P1253" s="4"/>
    </row>
    <row r="1254" ht="12.75">
      <c r="P1254" s="4"/>
    </row>
    <row r="1255" ht="12.75">
      <c r="P1255" s="4"/>
    </row>
    <row r="1256" ht="12.75">
      <c r="P1256" s="4"/>
    </row>
    <row r="1257" ht="12.75">
      <c r="P1257" s="4"/>
    </row>
    <row r="1258" ht="12.75">
      <c r="P1258" s="4"/>
    </row>
    <row r="1259" ht="12.75">
      <c r="P1259" s="4"/>
    </row>
    <row r="1260" ht="12.75">
      <c r="P1260" s="4"/>
    </row>
    <row r="1261" ht="12.75">
      <c r="P1261" s="4"/>
    </row>
    <row r="1262" ht="12.75">
      <c r="P1262" s="4"/>
    </row>
    <row r="1263" ht="12.75">
      <c r="P1263" s="4"/>
    </row>
    <row r="1264" ht="12.75">
      <c r="P1264" s="4"/>
    </row>
    <row r="1265" ht="12.75">
      <c r="P1265" s="4"/>
    </row>
    <row r="1266" ht="12.75">
      <c r="P1266" s="4"/>
    </row>
    <row r="1267" ht="12.75">
      <c r="P1267" s="4"/>
    </row>
    <row r="1268" ht="12.75">
      <c r="P1268" s="4"/>
    </row>
    <row r="1269" ht="12.75">
      <c r="P1269" s="4"/>
    </row>
    <row r="1270" ht="12.75">
      <c r="P1270" s="4"/>
    </row>
    <row r="1271" ht="12.75">
      <c r="P1271" s="4"/>
    </row>
    <row r="1272" ht="12.75">
      <c r="P1272" s="4"/>
    </row>
    <row r="1273" ht="12.75">
      <c r="P1273" s="4"/>
    </row>
    <row r="1274" ht="12.75">
      <c r="P1274" s="4"/>
    </row>
    <row r="1275" ht="12.75">
      <c r="P1275" s="4"/>
    </row>
    <row r="1276" ht="12.75">
      <c r="P1276" s="4"/>
    </row>
    <row r="1277" ht="12.75">
      <c r="P1277" s="4"/>
    </row>
    <row r="1278" ht="12.75">
      <c r="P1278" s="4"/>
    </row>
    <row r="1279" ht="12.75">
      <c r="P1279" s="4"/>
    </row>
  </sheetData>
  <sheetProtection/>
  <mergeCells count="1">
    <mergeCell ref="A168:B168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 2</cp:lastModifiedBy>
  <cp:lastPrinted>2020-12-15T13:26:42Z</cp:lastPrinted>
  <dcterms:created xsi:type="dcterms:W3CDTF">2013-09-11T11:00:21Z</dcterms:created>
  <dcterms:modified xsi:type="dcterms:W3CDTF">2020-12-17T11:22:49Z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